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LL. F1" sheetId="1" r:id="rId1"/>
  </sheets>
  <definedNames/>
  <calcPr fullCalcOnLoad="1"/>
</workbook>
</file>

<file path=xl/sharedStrings.xml><?xml version="1.0" encoding="utf-8"?>
<sst xmlns="http://schemas.openxmlformats.org/spreadsheetml/2006/main" count="363" uniqueCount="185">
  <si>
    <t>ALLEGATO 1 TABELLA RIEPILOGATIVA DEI LOTTI</t>
  </si>
  <si>
    <r>
      <rPr>
        <b/>
        <sz val="12"/>
        <rFont val="Arial"/>
        <family val="2"/>
      </rPr>
      <t xml:space="preserve">Gara per l'affidamento della fornitura di </t>
    </r>
    <r>
      <rPr>
        <b/>
        <sz val="12"/>
        <rFont val="Times New Roman"/>
        <family val="1"/>
      </rPr>
      <t>DISPOSITIVI PER LA S.C. DI CARDIOCHIRURGIA DELL’AZIENDA OSPEDALIERA ORDINE MAURIZIANO DI TORINO</t>
    </r>
  </si>
  <si>
    <t>Periodo 36 mesi + 24 mesi</t>
  </si>
  <si>
    <t>N. LOTTO</t>
  </si>
  <si>
    <t>TIPO DI MATERIALE E CARATTERISTICHE</t>
  </si>
  <si>
    <t>UNITA' DI MISURA</t>
  </si>
  <si>
    <t xml:space="preserve">CONSUMO PRESUNTO ANNUO
 </t>
  </si>
  <si>
    <t>PREZZI UNITARI
MASSIMI
a base d'asta 
(IVA esclusa)</t>
  </si>
  <si>
    <t>IMPORTO PRESUNTO ANNUO 
massimo a base d'asta 
(IVA esclusa)</t>
  </si>
  <si>
    <t>IMPORTO PRESUNTO TRIENNALE
(Iva esclusa)</t>
  </si>
  <si>
    <t>IMPORTO RINNOVO BIENNALE
(Iva esclusa)</t>
  </si>
  <si>
    <t>IMPORTO PROROGA SEMESTRALE
(Iva esclusa)</t>
  </si>
  <si>
    <t>VALORE TOTALE APPALTO (I.V.A. esclusa)</t>
  </si>
  <si>
    <t>IMPORTO CAUZIONE PROVVISORIA</t>
  </si>
  <si>
    <t>C.I.G.</t>
  </si>
  <si>
    <t>CODICI CPV</t>
  </si>
  <si>
    <t>CONTO DEPOSITO</t>
  </si>
  <si>
    <t>N. CAMPIONI RICHIESTI</t>
  </si>
  <si>
    <t>MATERIALE VARIO PER CARDIOCHIRURGIA</t>
  </si>
  <si>
    <t xml:space="preserve">CANNULA VENOSA CAVALE RETTA: armate, flessibili, alto flusso, punta atraumatica:
 misura da 16F a 40F
</t>
  </si>
  <si>
    <t>singolo pezzo</t>
  </si>
  <si>
    <t xml:space="preserve">CANNCANNULA VENOSA CAVALE: con punta curva metallica, tipo PACIFICO:
misura 24 Fr e 22 Fr.
</t>
  </si>
  <si>
    <t>a</t>
  </si>
  <si>
    <t xml:space="preserve">CANNULA VENOSA FEMOROATRIALE: cannula venosa retta, punta atraumatica, posizionabile per puntura della vena femorale.
French da 18 a 25
</t>
  </si>
  <si>
    <t>b</t>
  </si>
  <si>
    <t xml:space="preserve">Set introduzione per lotto 3 </t>
  </si>
  <si>
    <t>Importo totale lotto 3 a base d’asta</t>
  </si>
  <si>
    <t xml:space="preserve">CANNULA VENOSA FEMOROATRIALE: cannula venosa, retta, punta atraumatica, posizionabile per puntura della vena femorale con due serie di fori per cava superiore e cava inferiore.
Fr. tra 22 e 25)
</t>
  </si>
  <si>
    <t>Set introduzione per lotto 4</t>
  </si>
  <si>
    <t>Importo totale lotto 4 a base d’asta</t>
  </si>
  <si>
    <t xml:space="preserve">CANNULA VENOSA ATRIOCAVALE: cannula venosa doppio stadio, armata, punta atraumatica, fornita di mandrino, connettore terminale ½ ”, indicatori di posizione:
 mis. 29/37 F,. 33/43 F,  34/46 F. (eventualmente 32/40) 
</t>
  </si>
  <si>
    <t xml:space="preserve">CANNULA VENOSA ATRIOCAVALE: cannula venosa tristadio, fornita di mandrino,  connettore terminale 3/8 : french 34/38 e 34/48
. 
</t>
  </si>
  <si>
    <t xml:space="preserve">CANNULA AORTICA RETTA dotata di: connettore 3/8” con luer, tappo con membrana per spurgo automatico dell’aria, flangia piatta di ancoramento del filo di sutura, alta capacità di flusso, bassa resistenza pressoria, visibilità totale, armata:
misura da 18 F a 20F
</t>
  </si>
  <si>
    <t xml:space="preserve">CANNULA ARTERIOSA Per Aorta ascendente o Arco, impiantabile per puntura diretta dell'aorta ascendente o arco (Seldinger) alta capacità di flusso, armata,  misure comprese tra i 18 Fr. e i 24 Fr:
</t>
  </si>
  <si>
    <t xml:space="preserve">CANNULA ARTERIOSA FEMORALE: impiantabile per puntura diretta dell'arteria femorale (Seldinger), alto flusso, misure comprese tra 16F e 22F
</t>
  </si>
  <si>
    <t xml:space="preserve">CANNULA GIUGULARE per drenaggio cava superiore in interventi di miniinvasiva, tra 14  e 17 Fr.
</t>
  </si>
  <si>
    <t xml:space="preserve">CANNULA PER CARDIOPLEGIA CON VENT AORTICO: cannula con punta morbida, flangia di ancoramento del filo di sutura, connessione LL femmina per linea di cardioplegia, connessione della linea vent ¼”, clamp sulla linea vent, totalmente trasparente, trocar estraibile.
</t>
  </si>
  <si>
    <t>CANNULA PER CARDIOPLEGIA SINGOLA LUNGA: per minitoracotomia, con raccodro ad Y per vent aortico e cardiolpegia.</t>
  </si>
  <si>
    <t xml:space="preserve">CANNULA PER VENT VENTRICOLARE: cannula per vent ventricolare, connettore ¼”, mandrino malleabile
</t>
  </si>
  <si>
    <t xml:space="preserve">ASPIRATORE ENDOCAVITARIO: cannula con punta traumatica elicoidale, connessione ¼”:
</t>
  </si>
  <si>
    <t xml:space="preserve">CANNULA PER CARDIOPLEGIA RETROGRADA dotata di: linea di monitoraggio della pressione con rubinetto a 3 vie, palloncino autogonfiante, mandrino malleabile.
</t>
  </si>
  <si>
    <t xml:space="preserve">SET PER CARDIOPLEGIA:  raccordo a due vie per la perfusione diretta e contemporanea dei due osti coronarici:
</t>
  </si>
  <si>
    <t xml:space="preserve">CANNULA PER OSTIO CORONARICO: cannula per perfusione dell’ostio coronarico  con connettore LL femmina al termine, preferibilmente differenziata per ostio destro e sinistro
varie misure
</t>
  </si>
  <si>
    <t xml:space="preserve">PIOVRE - set di tubi composto da: 1 entrata con connessione LL femmina, 4 uscite con connessione LL maschio, ciascuna via dotata di clamp:
</t>
  </si>
  <si>
    <t xml:space="preserve">Sistema monouso per ECMO compatibile JOSTRA:
</t>
  </si>
  <si>
    <t xml:space="preserve">CONNETTORI IN POLIBICARBONATO nelle seguenti misure:
a) Connettori retti con LL:
b) Connettori retti senza LL:
c) Connettori a Y con LL:
d) Connettori a Y senza LL:
misure varie nelle diverse tipologie
</t>
  </si>
  <si>
    <t>2 per tipologia</t>
  </si>
  <si>
    <t xml:space="preserve">SONDE TERMOMETRICHE per determinare la temperatura esofagea e rettale monouso, connessione compatibile monitor Siemens in dotazione 
</t>
  </si>
  <si>
    <t xml:space="preserve">TUBI IN PVC: linee da ¼, 3/8, ½ di circa 2m. di lunghezza.
</t>
  </si>
  <si>
    <t xml:space="preserve">CATETERI DA CONTROPULSAZIONE: completi di Kit per l’inserimento, compatibili con l’apparecchiatura Datascope in dotazione, delle seguenti misure:
per pazienti con altezza superiore a 160 cm.
per pazienti con altezza compresa tra 150 e 160 cm.
per pazienti con altezza inferiore a 150 cm. 
n. 10 Kit isolati inserzione - introduttore per contropulsatore 
</t>
  </si>
  <si>
    <t xml:space="preserve">SONDE FLUSSIMETRO compatibili MEDISTIM:
calibro 3 mm e calibro 4 mm  
</t>
  </si>
  <si>
    <t xml:space="preserve">KIT PER EMOCONCENTRAZIONE: emoconcentratore fibre cave, prelavati, superficie della membrana &gt; 0,5 mq, priming &lt; 110 ml, connessioni sangue e filtrato LL, tubi di connessione con lunghezza &gt; 50 cm, sacca di raccolta ultrafiltrato graduata, minimo priming e massima filtrazione 
</t>
  </si>
  <si>
    <t>2 + manometro in visione</t>
  </si>
  <si>
    <t xml:space="preserve">CANNULE PER PERFUSIONE CEREBRALE: 
cannule da 15 Fr. armate, con palloncino a gonfiaggio manuale, complete di siringa, LL femmina, mandrino malleabile, linea di misurazione della pressione con rubinetto;
</t>
  </si>
  <si>
    <t xml:space="preserve">RILEVATORI DI LIVELLO: rilevatore di livello compatibile con la connessione in dotazione alla macchina cuore-polmone Jostra, in uso nel servizio:
</t>
  </si>
  <si>
    <t xml:space="preserve">RILEVATORI DI LIVELLO: rilevatore di livello compatibile con la connessione in dotazione alla macchina cuore-polmone Stokert S5, in uso nel servizio
</t>
  </si>
  <si>
    <t>ELETTRODI EPICARDICI DEFINITIVI: elettrodi epicardici bipolari, con trattamento steroideo, tecnica di impianto suturless, fissazione elicoidale, disponibilità lunghezza adatta ad impianto toracoscopico</t>
  </si>
  <si>
    <t xml:space="preserve">STABILIZZATORE DI TESSUTO ad aspirazione monouso, morsetto di montaggio sulla base del divaricatore, braccio articolato con sistema di fermo, rubinetto di controllo dell’aspirazione:
</t>
  </si>
  <si>
    <t xml:space="preserve">RETRATTORI SOFT per minitoracotomia, misure dalla S alla M:
</t>
  </si>
  <si>
    <t xml:space="preserve">Sistema di legatura e automatica di punti di sutura valvolare, per miniinvasiva. Costituito da:                          
</t>
  </si>
  <si>
    <t xml:space="preserve">Fissatore </t>
  </si>
  <si>
    <t>Dispositivo per il fissaggio</t>
  </si>
  <si>
    <t>Importo totale lotto 37 a base d’asta</t>
  </si>
  <si>
    <t xml:space="preserve">ELETTRODI EPICARDICI da stimolazione temporanea:
</t>
  </si>
  <si>
    <t xml:space="preserve">SONDE CORONARICHE flessibili monouso e di lunghezza &gt; di cm 10, diam. 1 mm, 1,5 mm e 2 mm:
</t>
  </si>
  <si>
    <t xml:space="preserve">CAVI di estensione bipolari, sterili monouso per stimolazione cardiaca temporanea </t>
  </si>
  <si>
    <t xml:space="preserve">Tubi di drenaggio scanalati per miniinvasiva:
</t>
  </si>
  <si>
    <t>SHUNT INTRACORONARICI per off-pump,  in silicone, diam. 1,5 e 2 mm</t>
  </si>
  <si>
    <t xml:space="preserve">AGHI BOTTONUTI monouso per safena con attacco LL, atraumatici, punta rastremata
</t>
  </si>
  <si>
    <t xml:space="preserve">PUNCH AORTICI monouso diam. 4 mm, lunghezza &gt; 18 cm:
</t>
  </si>
  <si>
    <t xml:space="preserve">CLIPS A MOLLA con protezione morbida per clampare arterie mammarie e vene safene.
</t>
  </si>
  <si>
    <t>POSIZIONATORI per fissazione di cannule per CEC, in gomma o altro materiale medicale, monouso in pack sterili doppia busta</t>
  </si>
  <si>
    <t>18 cm ch 14 e 16</t>
  </si>
  <si>
    <t>15 cm 8 ch</t>
  </si>
  <si>
    <t>Importo totale lotto 46 a base d’asta</t>
  </si>
  <si>
    <t xml:space="preserve">NASTRO OMBELICALE nastro per repertamento vasi in cotone non colorato, in confezione da 2 pezzi, misura 70cm X 3mm circa </t>
  </si>
  <si>
    <t xml:space="preserve">FELT in PTFE nelle varie misure
</t>
  </si>
  <si>
    <t xml:space="preserve">PLADGETS IN PTFE dimensioni di circa 5 x 9 mm, di forma rettangolare:
</t>
  </si>
  <si>
    <t xml:space="preserve">BISTURI TIPO BEAVER 15°:
</t>
  </si>
  <si>
    <t xml:space="preserve">PATCH in dacron sauvage: varie misure
</t>
  </si>
  <si>
    <t>Organizzatore modellabile per fili di sutura valvolari, preferibilmente in confezione sia singola che multipla</t>
  </si>
  <si>
    <t xml:space="preserve">Patch pericardico eterologo di varie misure
</t>
  </si>
  <si>
    <t xml:space="preserve">SISTEMI DI CERCHIAGGIO STERNALE: alternativi alle suture di acciaio,adatti a sterni malacici o osteoporotici. Eventuale strumento applicatore compreso. </t>
  </si>
  <si>
    <t>PROTESI CARDIACHE VALVOLARI</t>
  </si>
  <si>
    <t xml:space="preserve">
PROTESI MECCANICHE bidisco aortiche e mitraliche, con follow up preferibilmente &gt; = a 10 anni
</t>
  </si>
  <si>
    <t>SI</t>
  </si>
  <si>
    <t>1 in visione</t>
  </si>
  <si>
    <t xml:space="preserve">PROTESI MECCANICHE bidisco aortiche e mitraliche, con disegno per impianto sopraanulare, con follow up preferibilmente &gt; = a 10 anni:
</t>
  </si>
  <si>
    <t xml:space="preserve">PROTESI BIOLOGICHE STENDED aortiche e mitraliche in pericardio bovino con follow up preferibilmente &gt; = a 10 anni:
</t>
  </si>
  <si>
    <t xml:space="preserve">PROTESI BIOLOGICHE STENDED porcine aortiche e mitraliche con follow up preferibilmente &gt; = a 10 anni:
</t>
  </si>
  <si>
    <t xml:space="preserve">PROTESI  BIOLOGICHE AORTICHE pericardiche  a basso gradiente per calibri valvolari ridotti (19-21):
</t>
  </si>
  <si>
    <t xml:space="preserve">PROTESI BIOLOGICHE STENTLESS aortiche:
</t>
  </si>
  <si>
    <t xml:space="preserve">PROTESI BIOLOGICHE STENTLESS root:
</t>
  </si>
  <si>
    <t xml:space="preserve">Protesi biologica aortica a rapido impianto, utilizzabile per sternotomia o ministernotomia.
</t>
  </si>
  <si>
    <t xml:space="preserve">Protesi aortica suturless per impianto minitoracotomico
</t>
  </si>
  <si>
    <t>Protesi biologiche porcine trans-catetere per impianto valvolare transapicale</t>
  </si>
  <si>
    <t xml:space="preserve">TUBI  VALVOLATI con protesi meccanica bidisco:
</t>
  </si>
  <si>
    <t xml:space="preserve">TUBI  VALVOLATI biologici con protesi biologica:
</t>
  </si>
  <si>
    <t xml:space="preserve">ANELLI MITRALICI parziali-morbidi:
</t>
  </si>
  <si>
    <t xml:space="preserve">ANELLI MITRALICI completi, rigidi o semirigidi:
</t>
  </si>
  <si>
    <t xml:space="preserve">ANELLI MITRALICI adatti per  IM funzionale:
</t>
  </si>
  <si>
    <t xml:space="preserve">bands mitralici adatti per IM funzionale </t>
  </si>
  <si>
    <t xml:space="preserve">ANELLI TRICUSPIDALI:
</t>
  </si>
  <si>
    <t xml:space="preserve">PROTESI VASCOLARI TUBOLARI </t>
  </si>
  <si>
    <t xml:space="preserve">LINEARI dacron woven (maglia doppio velour) diam. da 26 a 34:
</t>
  </si>
  <si>
    <t xml:space="preserve">LINEARE PER ARCO AORTICO in dacron woven con innesti tronchi sovraortici, diam 28-30:
</t>
  </si>
  <si>
    <t xml:space="preserve">LINEARI in dacron knitted a doppio velour, diam. 8-10-12:
</t>
  </si>
  <si>
    <t xml:space="preserve">LINEARI in dacron woven (maglia doppio velour) con tubo di derivazione per canulazione, diametro 28 e 30: 
</t>
  </si>
  <si>
    <t>PROTESI IBRIDE aorta ascendente-arco aortico-TEVAR da impiegare in caso di dissezioni aortiche acute o croniche e lesioni aneurismatiche estese ad arco ed aorta toracica discendente. Preferibili caratteristiche tecniche che facilitino l'impianto endovascolare (semplicità di rilascio, manico di inserzione corto).</t>
  </si>
  <si>
    <t>SONDE PER ABLAZIONE CHIRURGICA</t>
  </si>
  <si>
    <t>Occlusori auricolari chirurgici, utilizzabili per via miniinvasiva monotoracotomica</t>
  </si>
  <si>
    <t>su richiesta</t>
  </si>
  <si>
    <t>PECTUS EXCAVATUM</t>
  </si>
  <si>
    <t>Barre in acciaio di diverse lunghezze variabili da 10' a 15' per intervento di correzione di pectus Excavatum, con tecnica di Nuss o di Ravitch modificata. Le barre devono avere caratteristiche tali da consentire l'inserimento per via toracoscopica, dopo opportuna forgiatura, mediante apposito strumento, necessario occhiello per punto di fissaggio all'estremità della barra. Nella fornitura devono essere compresi gli strumenti chirurgici atti alla forgiatura della barra ad al suo inserimento e fissaggio.</t>
  </si>
  <si>
    <t>VALORE COMPLESSIVO APPALTO</t>
  </si>
  <si>
    <t>IVA ESCLUSA</t>
  </si>
  <si>
    <t>IMPORTO ANNUO OFFERTO</t>
  </si>
  <si>
    <t>IMPORTO 36 mesi</t>
  </si>
  <si>
    <t>IMPORTO 36 mesi+24 MESI</t>
  </si>
  <si>
    <t>DATA</t>
  </si>
  <si>
    <t>Timbro e firma del Legale Rappresentante</t>
  </si>
  <si>
    <t>____________, ____________</t>
  </si>
  <si>
    <t>__________________________________________________</t>
  </si>
  <si>
    <r>
      <rPr>
        <sz val="10"/>
        <rFont val="Arial"/>
        <family val="2"/>
      </rPr>
      <t xml:space="preserve">KIT PER IL DRENAGGIO VENOSO ESEGUITO TRAMITE ASPIRAZIONE composto da:
- circuito come da disegno a allegato;
- valvola per il rilievo della pressione positiva dotata di adattatore luer;
- trappola per il vapore acqueo; manometro in comodato
</t>
    </r>
  </si>
  <si>
    <t>33141220-8</t>
  </si>
  <si>
    <t>707206657B</t>
  </si>
  <si>
    <t>70777621F9</t>
  </si>
  <si>
    <t>7077775CB0</t>
  </si>
  <si>
    <t>70779236D4</t>
  </si>
  <si>
    <t>70779247A7</t>
  </si>
  <si>
    <t>707792587A</t>
  </si>
  <si>
    <t>707792694D</t>
  </si>
  <si>
    <t>7077927A20</t>
  </si>
  <si>
    <t>7077928AF3</t>
  </si>
  <si>
    <t>7077930C99</t>
  </si>
  <si>
    <t>708024857B</t>
  </si>
  <si>
    <t>33141641-5</t>
  </si>
  <si>
    <t>33182220-7</t>
  </si>
  <si>
    <t>33190000-8</t>
  </si>
  <si>
    <t>33184200-5</t>
  </si>
  <si>
    <t>708028867D</t>
  </si>
  <si>
    <t>7080297DE8</t>
  </si>
  <si>
    <t>70803108A4</t>
  </si>
  <si>
    <t>7080316D96</t>
  </si>
  <si>
    <t>70803319F8</t>
  </si>
  <si>
    <t>7080352B4C</t>
  </si>
  <si>
    <t>70803612BC</t>
  </si>
  <si>
    <t>7080395EC7</t>
  </si>
  <si>
    <t>7080409A56</t>
  </si>
  <si>
    <t>7080412CCF</t>
  </si>
  <si>
    <t>7080414E75</t>
  </si>
  <si>
    <t>708042143F</t>
  </si>
  <si>
    <t>7080432D50</t>
  </si>
  <si>
    <t>70804403ED</t>
  </si>
  <si>
    <t>7080448A85</t>
  </si>
  <si>
    <t>7080454F77</t>
  </si>
  <si>
    <t>708046046E</t>
  </si>
  <si>
    <t>708046588D</t>
  </si>
  <si>
    <t>7080470CAC</t>
  </si>
  <si>
    <t>70804750D0</t>
  </si>
  <si>
    <t>70804804EF</t>
  </si>
  <si>
    <t>7080488B87</t>
  </si>
  <si>
    <t>7080493FA6</t>
  </si>
  <si>
    <t>708049949D</t>
  </si>
  <si>
    <t>70805839ED</t>
  </si>
  <si>
    <t>7080586C66</t>
  </si>
  <si>
    <t>708059108A</t>
  </si>
  <si>
    <t>70806007F5</t>
  </si>
  <si>
    <t>7080603A6E</t>
  </si>
  <si>
    <t>7080608E8D</t>
  </si>
  <si>
    <t>708063225F</t>
  </si>
  <si>
    <t>7080662B1E</t>
  </si>
  <si>
    <t>7080667F3D</t>
  </si>
  <si>
    <t>708067128E</t>
  </si>
  <si>
    <t>7080684D45</t>
  </si>
  <si>
    <t>70806923E2</t>
  </si>
  <si>
    <t>708069672E</t>
  </si>
  <si>
    <t>7080703CF3</t>
  </si>
  <si>
    <t>70807102BD</t>
  </si>
  <si>
    <t>7080726FED</t>
  </si>
  <si>
    <t>70807736B9</t>
  </si>
  <si>
    <t>7080777A05</t>
  </si>
  <si>
    <t>70807969B3</t>
  </si>
  <si>
    <t>708103816A</t>
  </si>
  <si>
    <t>70810424B6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</si>
</sst>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8">
    <font>
      <sz val="10"/>
      <name val="Arial"/>
      <family val="2"/>
    </font>
    <font>
      <b/>
      <sz val="12"/>
      <name val="Arial"/>
      <family val="2"/>
    </font>
    <font>
      <b/>
      <sz val="12"/>
      <name val="Times New Roman"/>
      <family val="1"/>
    </font>
    <font>
      <sz val="9"/>
      <name val="Arial"/>
      <family val="2"/>
    </font>
    <font>
      <sz val="15"/>
      <name val="Arial"/>
      <family val="2"/>
    </font>
    <font>
      <sz val="8"/>
      <name val="Arial"/>
      <family val="2"/>
    </font>
    <font>
      <b/>
      <sz val="10"/>
      <name val="Arial"/>
      <family val="2"/>
    </font>
    <font>
      <sz val="11"/>
      <name val="Arial"/>
      <family val="2"/>
    </font>
  </fonts>
  <fills count="2">
    <fill>
      <patternFill/>
    </fill>
    <fill>
      <patternFill patternType="gray125"/>
    </fill>
  </fills>
  <borders count="8">
    <border>
      <left/>
      <right/>
      <top/>
      <bottom/>
      <diagonal/>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color indexed="8"/>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6">
    <xf numFmtId="0" fontId="0" fillId="0" borderId="0" xfId="0" applyAlignment="1">
      <alignment/>
    </xf>
    <xf numFmtId="0" fontId="0" fillId="0" borderId="0" xfId="0" applyAlignment="1">
      <alignment horizontal="center" vertical="center" wrapText="1"/>
    </xf>
    <xf numFmtId="4" fontId="0" fillId="0" borderId="0" xfId="0" applyNumberFormat="1" applyAlignment="1">
      <alignment horizontal="center" vertical="center" wrapText="1"/>
    </xf>
    <xf numFmtId="0" fontId="0" fillId="0" borderId="0" xfId="0" applyFill="1" applyAlignment="1">
      <alignment horizontal="center" vertical="center" wrapText="1"/>
    </xf>
    <xf numFmtId="0" fontId="1" fillId="0" borderId="0" xfId="0" applyFont="1" applyAlignment="1">
      <alignment horizontal="center"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wrapText="1"/>
    </xf>
    <xf numFmtId="4" fontId="0"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2" xfId="0" applyNumberFormat="1" applyFont="1" applyFill="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Fill="1" applyBorder="1" applyAlignment="1">
      <alignment horizontal="center" vertical="center" wrapText="1"/>
    </xf>
    <xf numFmtId="0" fontId="0" fillId="0" borderId="2" xfId="0" applyFont="1" applyBorder="1" applyAlignment="1">
      <alignment horizontal="center" vertical="center" wrapText="1"/>
    </xf>
    <xf numFmtId="4" fontId="0" fillId="0" borderId="2" xfId="0" applyNumberFormat="1"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1"/>
  <sheetViews>
    <sheetView tabSelected="1" zoomScale="90" zoomScaleNormal="90" zoomScaleSheetLayoutView="75" workbookViewId="0" topLeftCell="H1">
      <pane ySplit="4" topLeftCell="BM5" activePane="bottomLeft" state="frozen"/>
      <selection pane="topLeft" activeCell="A1" sqref="A1"/>
      <selection pane="bottomLeft" activeCell="L95" sqref="L95"/>
    </sheetView>
  </sheetViews>
  <sheetFormatPr defaultColWidth="9.140625" defaultRowHeight="12.75"/>
  <cols>
    <col min="1" max="2" width="6.7109375" style="1" customWidth="1"/>
    <col min="3" max="3" width="55.57421875" style="1" customWidth="1"/>
    <col min="4" max="4" width="9.28125" style="1" customWidth="1"/>
    <col min="5" max="5" width="16.421875" style="1" customWidth="1"/>
    <col min="6" max="6" width="16.421875" style="2" customWidth="1"/>
    <col min="7" max="7" width="16.421875" style="1" customWidth="1"/>
    <col min="8" max="8" width="16.421875" style="2" customWidth="1"/>
    <col min="9" max="9" width="19.421875" style="1" customWidth="1"/>
    <col min="10" max="10" width="16.421875" style="1" customWidth="1"/>
    <col min="11" max="11" width="16.421875" style="3" customWidth="1"/>
    <col min="12" max="12" width="16.421875" style="1" customWidth="1"/>
    <col min="13" max="13" width="16.421875" style="20" customWidth="1"/>
    <col min="14" max="16" width="16.421875" style="3" customWidth="1"/>
    <col min="17" max="16384" width="16.421875" style="1" customWidth="1"/>
  </cols>
  <sheetData>
    <row r="1" spans="1:17" s="4" customFormat="1" ht="36" customHeight="1">
      <c r="A1" s="52" t="s">
        <v>0</v>
      </c>
      <c r="B1" s="52"/>
      <c r="C1" s="52"/>
      <c r="D1" s="52"/>
      <c r="E1" s="52"/>
      <c r="F1" s="52"/>
      <c r="G1" s="52"/>
      <c r="H1" s="52"/>
      <c r="I1" s="52"/>
      <c r="J1" s="52"/>
      <c r="K1" s="52"/>
      <c r="L1" s="52"/>
      <c r="M1" s="52"/>
      <c r="N1" s="52"/>
      <c r="O1" s="52"/>
      <c r="P1" s="52"/>
      <c r="Q1"/>
    </row>
    <row r="2" spans="1:16" s="4" customFormat="1" ht="42.75" customHeight="1">
      <c r="A2" s="53" t="s">
        <v>1</v>
      </c>
      <c r="B2" s="53"/>
      <c r="C2" s="53"/>
      <c r="D2" s="53"/>
      <c r="E2" s="53"/>
      <c r="F2" s="53"/>
      <c r="G2" s="53"/>
      <c r="H2" s="53"/>
      <c r="I2" s="53"/>
      <c r="J2" s="53"/>
      <c r="K2" s="53"/>
      <c r="L2" s="53"/>
      <c r="M2" s="53"/>
      <c r="N2" s="53"/>
      <c r="O2" s="53"/>
      <c r="P2" s="53"/>
    </row>
    <row r="3" spans="1:16" s="4" customFormat="1" ht="21" customHeight="1">
      <c r="A3" s="53" t="s">
        <v>2</v>
      </c>
      <c r="B3" s="53"/>
      <c r="C3" s="53"/>
      <c r="D3" s="53"/>
      <c r="E3" s="53"/>
      <c r="F3" s="53"/>
      <c r="G3" s="53"/>
      <c r="H3" s="53"/>
      <c r="I3" s="53"/>
      <c r="J3" s="53"/>
      <c r="K3" s="53"/>
      <c r="L3" s="53"/>
      <c r="M3" s="53"/>
      <c r="N3" s="53"/>
      <c r="O3" s="53"/>
      <c r="P3" s="53"/>
    </row>
    <row r="4" spans="1:16" ht="90.75" customHeight="1">
      <c r="A4" s="54" t="s">
        <v>3</v>
      </c>
      <c r="B4" s="54"/>
      <c r="C4" s="34" t="s">
        <v>4</v>
      </c>
      <c r="D4" s="35" t="s">
        <v>5</v>
      </c>
      <c r="E4" s="35" t="s">
        <v>6</v>
      </c>
      <c r="F4" s="22" t="s">
        <v>7</v>
      </c>
      <c r="G4" s="34" t="s">
        <v>8</v>
      </c>
      <c r="H4" s="34" t="s">
        <v>9</v>
      </c>
      <c r="I4" s="22" t="s">
        <v>10</v>
      </c>
      <c r="J4" s="22" t="s">
        <v>11</v>
      </c>
      <c r="K4" s="55" t="s">
        <v>12</v>
      </c>
      <c r="L4" s="22" t="s">
        <v>13</v>
      </c>
      <c r="M4" s="21" t="s">
        <v>14</v>
      </c>
      <c r="N4" s="36" t="s">
        <v>15</v>
      </c>
      <c r="O4" s="36" t="s">
        <v>16</v>
      </c>
      <c r="P4" s="36" t="s">
        <v>17</v>
      </c>
    </row>
    <row r="5" spans="1:16" ht="42" customHeight="1">
      <c r="A5" s="45" t="s">
        <v>18</v>
      </c>
      <c r="B5" s="45"/>
      <c r="C5" s="45"/>
      <c r="D5" s="45"/>
      <c r="E5" s="45"/>
      <c r="F5" s="45"/>
      <c r="G5" s="45"/>
      <c r="H5" s="45"/>
      <c r="I5" s="45"/>
      <c r="J5" s="45"/>
      <c r="K5" s="45"/>
      <c r="L5" s="45"/>
      <c r="M5" s="45"/>
      <c r="N5" s="45"/>
      <c r="O5" s="45"/>
      <c r="P5" s="45"/>
    </row>
    <row r="6" spans="1:16" ht="60" customHeight="1">
      <c r="A6" s="17">
        <v>1</v>
      </c>
      <c r="B6" s="17"/>
      <c r="C6" s="17" t="s">
        <v>19</v>
      </c>
      <c r="D6" s="18" t="s">
        <v>20</v>
      </c>
      <c r="E6" s="24">
        <v>200</v>
      </c>
      <c r="F6" s="23">
        <v>15.08</v>
      </c>
      <c r="G6" s="23">
        <f>F6*E6</f>
        <v>3016</v>
      </c>
      <c r="H6" s="23">
        <f>G6*3</f>
        <v>9048</v>
      </c>
      <c r="I6" s="23">
        <f>G6*2</f>
        <v>6032</v>
      </c>
      <c r="J6" s="23">
        <f>G6/2</f>
        <v>1508</v>
      </c>
      <c r="K6" s="30">
        <f>H6+I6+J6</f>
        <v>16588</v>
      </c>
      <c r="L6" s="23">
        <f>K6*2/100</f>
        <v>331.76</v>
      </c>
      <c r="M6" s="15" t="s">
        <v>125</v>
      </c>
      <c r="N6" s="16" t="s">
        <v>124</v>
      </c>
      <c r="O6" s="25"/>
      <c r="P6" s="25">
        <v>3</v>
      </c>
    </row>
    <row r="7" spans="1:16" ht="52.5" customHeight="1">
      <c r="A7" s="17">
        <v>2</v>
      </c>
      <c r="B7" s="17"/>
      <c r="C7" s="26" t="s">
        <v>21</v>
      </c>
      <c r="D7" s="18" t="s">
        <v>20</v>
      </c>
      <c r="E7" s="24">
        <v>150</v>
      </c>
      <c r="F7" s="23">
        <v>45</v>
      </c>
      <c r="G7" s="23">
        <f>F7*E7</f>
        <v>6750</v>
      </c>
      <c r="H7" s="23">
        <f>G7*3</f>
        <v>20250</v>
      </c>
      <c r="I7" s="23">
        <f>G7*2</f>
        <v>13500</v>
      </c>
      <c r="J7" s="23">
        <f>G7/2</f>
        <v>3375</v>
      </c>
      <c r="K7" s="30">
        <f>H7+I7+J7</f>
        <v>37125</v>
      </c>
      <c r="L7" s="23">
        <f>K7*2/100</f>
        <v>742.5</v>
      </c>
      <c r="M7" s="15" t="s">
        <v>126</v>
      </c>
      <c r="N7" s="16" t="s">
        <v>124</v>
      </c>
      <c r="O7" s="25"/>
      <c r="P7" s="25">
        <v>3</v>
      </c>
    </row>
    <row r="8" spans="1:16" ht="70.5" customHeight="1">
      <c r="A8" s="48">
        <v>3</v>
      </c>
      <c r="B8" s="17" t="s">
        <v>22</v>
      </c>
      <c r="C8" s="26" t="s">
        <v>23</v>
      </c>
      <c r="D8" s="18" t="s">
        <v>20</v>
      </c>
      <c r="E8" s="24">
        <v>200</v>
      </c>
      <c r="F8" s="23">
        <v>87</v>
      </c>
      <c r="G8" s="23">
        <f>F8*E8</f>
        <v>17400</v>
      </c>
      <c r="H8" s="23">
        <f>G8*3</f>
        <v>52200</v>
      </c>
      <c r="I8" s="23"/>
      <c r="J8" s="17"/>
      <c r="K8" s="16"/>
      <c r="L8" s="23"/>
      <c r="M8" s="51" t="s">
        <v>127</v>
      </c>
      <c r="N8" s="40" t="s">
        <v>124</v>
      </c>
      <c r="O8" s="37"/>
      <c r="P8" s="25">
        <v>3</v>
      </c>
    </row>
    <row r="9" spans="1:16" ht="31.5" customHeight="1">
      <c r="A9" s="48"/>
      <c r="B9" s="17" t="s">
        <v>24</v>
      </c>
      <c r="C9" s="17" t="s">
        <v>25</v>
      </c>
      <c r="D9" s="18" t="s">
        <v>20</v>
      </c>
      <c r="E9" s="24">
        <v>200</v>
      </c>
      <c r="F9" s="23">
        <v>35</v>
      </c>
      <c r="G9" s="23">
        <f>F9*E9</f>
        <v>7000</v>
      </c>
      <c r="H9" s="23">
        <f>G9*3</f>
        <v>21000</v>
      </c>
      <c r="I9" s="23"/>
      <c r="J9" s="17"/>
      <c r="K9" s="25"/>
      <c r="L9" s="23"/>
      <c r="M9" s="49"/>
      <c r="N9" s="38"/>
      <c r="O9" s="38"/>
      <c r="P9" s="25">
        <v>3</v>
      </c>
    </row>
    <row r="10" spans="1:16" ht="31.5" customHeight="1">
      <c r="A10" s="48"/>
      <c r="B10" s="17"/>
      <c r="C10" s="17" t="s">
        <v>26</v>
      </c>
      <c r="D10" s="47"/>
      <c r="E10" s="47"/>
      <c r="F10" s="47"/>
      <c r="G10" s="23">
        <f>SUM(G8:G9)</f>
        <v>24400</v>
      </c>
      <c r="H10" s="23">
        <f>SUM(H8:H9)</f>
        <v>73200</v>
      </c>
      <c r="I10" s="23">
        <f>G10*2</f>
        <v>48800</v>
      </c>
      <c r="J10" s="23">
        <f>G10/2</f>
        <v>12200</v>
      </c>
      <c r="K10" s="30">
        <f>H10+I10+J10</f>
        <v>134200</v>
      </c>
      <c r="L10" s="23">
        <f>K10*2/100</f>
        <v>2684</v>
      </c>
      <c r="M10" s="49"/>
      <c r="N10" s="39"/>
      <c r="O10" s="39"/>
      <c r="P10" s="25"/>
    </row>
    <row r="11" spans="1:16" s="3" customFormat="1" ht="90" customHeight="1">
      <c r="A11" s="50">
        <v>4</v>
      </c>
      <c r="B11" s="25" t="s">
        <v>22</v>
      </c>
      <c r="C11" s="26" t="s">
        <v>27</v>
      </c>
      <c r="D11" s="28" t="s">
        <v>20</v>
      </c>
      <c r="E11" s="29">
        <v>30</v>
      </c>
      <c r="F11" s="30">
        <v>450</v>
      </c>
      <c r="G11" s="30">
        <f>F11*E11</f>
        <v>13500</v>
      </c>
      <c r="H11" s="23">
        <f>G11*3</f>
        <v>40500</v>
      </c>
      <c r="I11" s="23"/>
      <c r="J11" s="23"/>
      <c r="K11" s="30"/>
      <c r="L11" s="23"/>
      <c r="M11" s="51" t="s">
        <v>128</v>
      </c>
      <c r="N11" s="40" t="s">
        <v>124</v>
      </c>
      <c r="O11" s="37"/>
      <c r="P11" s="25">
        <v>3</v>
      </c>
    </row>
    <row r="12" spans="1:16" ht="34.5" customHeight="1">
      <c r="A12" s="50"/>
      <c r="B12" s="17" t="s">
        <v>24</v>
      </c>
      <c r="C12" s="17" t="s">
        <v>28</v>
      </c>
      <c r="D12" s="18" t="s">
        <v>20</v>
      </c>
      <c r="E12" s="24">
        <v>30</v>
      </c>
      <c r="F12" s="23">
        <v>35</v>
      </c>
      <c r="G12" s="23">
        <f>F12*E12</f>
        <v>1050</v>
      </c>
      <c r="H12" s="23">
        <f>G12*3</f>
        <v>3150</v>
      </c>
      <c r="I12" s="23"/>
      <c r="J12" s="23"/>
      <c r="K12" s="30"/>
      <c r="L12" s="23"/>
      <c r="M12" s="49"/>
      <c r="N12" s="38"/>
      <c r="O12" s="38"/>
      <c r="P12" s="25">
        <v>3</v>
      </c>
    </row>
    <row r="13" spans="1:16" ht="34.5" customHeight="1">
      <c r="A13" s="50"/>
      <c r="B13" s="17"/>
      <c r="C13" s="17" t="s">
        <v>29</v>
      </c>
      <c r="D13" s="47"/>
      <c r="E13" s="47"/>
      <c r="F13" s="47"/>
      <c r="G13" s="23">
        <f>SUM(G11:G12)</f>
        <v>14550</v>
      </c>
      <c r="H13" s="23">
        <f>SUM(H11:H12)</f>
        <v>43650</v>
      </c>
      <c r="I13" s="23">
        <f aca="true" t="shared" si="0" ref="I13:I41">G13*2</f>
        <v>29100</v>
      </c>
      <c r="J13" s="23">
        <f aca="true" t="shared" si="1" ref="J13:J41">G13/2</f>
        <v>7275</v>
      </c>
      <c r="K13" s="30">
        <f aca="true" t="shared" si="2" ref="K13:K40">H13+I13+J13</f>
        <v>80025</v>
      </c>
      <c r="L13" s="23">
        <f aca="true" t="shared" si="3" ref="L13:L41">K13*2/100</f>
        <v>1600.5</v>
      </c>
      <c r="M13" s="49"/>
      <c r="N13" s="39"/>
      <c r="O13" s="39"/>
      <c r="P13" s="25"/>
    </row>
    <row r="14" spans="1:16" ht="89.25" customHeight="1">
      <c r="A14" s="17">
        <v>5</v>
      </c>
      <c r="B14" s="17"/>
      <c r="C14" s="26" t="s">
        <v>30</v>
      </c>
      <c r="D14" s="18" t="s">
        <v>20</v>
      </c>
      <c r="E14" s="24">
        <v>250</v>
      </c>
      <c r="F14" s="23">
        <v>19</v>
      </c>
      <c r="G14" s="23">
        <f aca="true" t="shared" si="4" ref="G14:G41">F14*E14</f>
        <v>4750</v>
      </c>
      <c r="H14" s="23">
        <f aca="true" t="shared" si="5" ref="H14:H41">G14*3</f>
        <v>14250</v>
      </c>
      <c r="I14" s="23">
        <f t="shared" si="0"/>
        <v>9500</v>
      </c>
      <c r="J14" s="23">
        <f t="shared" si="1"/>
        <v>2375</v>
      </c>
      <c r="K14" s="30">
        <f t="shared" si="2"/>
        <v>26125</v>
      </c>
      <c r="L14" s="23">
        <f t="shared" si="3"/>
        <v>522.5</v>
      </c>
      <c r="M14" s="15" t="s">
        <v>129</v>
      </c>
      <c r="N14" s="16" t="s">
        <v>124</v>
      </c>
      <c r="O14" s="25"/>
      <c r="P14" s="25">
        <v>3</v>
      </c>
    </row>
    <row r="15" spans="1:16" ht="72" customHeight="1">
      <c r="A15" s="17">
        <v>6</v>
      </c>
      <c r="B15" s="17"/>
      <c r="C15" s="26" t="s">
        <v>31</v>
      </c>
      <c r="D15" s="18" t="s">
        <v>20</v>
      </c>
      <c r="E15" s="24">
        <v>100</v>
      </c>
      <c r="F15" s="23">
        <v>35</v>
      </c>
      <c r="G15" s="23">
        <f t="shared" si="4"/>
        <v>3500</v>
      </c>
      <c r="H15" s="23">
        <f t="shared" si="5"/>
        <v>10500</v>
      </c>
      <c r="I15" s="23">
        <f t="shared" si="0"/>
        <v>7000</v>
      </c>
      <c r="J15" s="23">
        <f t="shared" si="1"/>
        <v>1750</v>
      </c>
      <c r="K15" s="30">
        <f t="shared" si="2"/>
        <v>19250</v>
      </c>
      <c r="L15" s="23">
        <f t="shared" si="3"/>
        <v>385</v>
      </c>
      <c r="M15" s="15" t="s">
        <v>130</v>
      </c>
      <c r="N15" s="16" t="s">
        <v>124</v>
      </c>
      <c r="O15" s="25"/>
      <c r="P15" s="25">
        <v>2</v>
      </c>
    </row>
    <row r="16" spans="1:16" ht="106.5" customHeight="1">
      <c r="A16" s="26">
        <v>7</v>
      </c>
      <c r="B16" s="26"/>
      <c r="C16" s="26" t="s">
        <v>32</v>
      </c>
      <c r="D16" s="18" t="s">
        <v>20</v>
      </c>
      <c r="E16" s="24">
        <v>80</v>
      </c>
      <c r="F16" s="31">
        <v>15.9</v>
      </c>
      <c r="G16" s="23">
        <f t="shared" si="4"/>
        <v>1272</v>
      </c>
      <c r="H16" s="23">
        <f t="shared" si="5"/>
        <v>3816</v>
      </c>
      <c r="I16" s="23">
        <f t="shared" si="0"/>
        <v>2544</v>
      </c>
      <c r="J16" s="23">
        <f t="shared" si="1"/>
        <v>636</v>
      </c>
      <c r="K16" s="30">
        <f t="shared" si="2"/>
        <v>6996</v>
      </c>
      <c r="L16" s="23">
        <f t="shared" si="3"/>
        <v>139.92</v>
      </c>
      <c r="M16" s="15" t="s">
        <v>131</v>
      </c>
      <c r="N16" s="16" t="s">
        <v>124</v>
      </c>
      <c r="O16" s="16"/>
      <c r="P16" s="16">
        <v>3</v>
      </c>
    </row>
    <row r="17" spans="1:16" ht="83.25" customHeight="1">
      <c r="A17" s="26">
        <v>8</v>
      </c>
      <c r="B17" s="26"/>
      <c r="C17" s="26" t="s">
        <v>33</v>
      </c>
      <c r="D17" s="18" t="s">
        <v>20</v>
      </c>
      <c r="E17" s="24">
        <v>300</v>
      </c>
      <c r="F17" s="31">
        <v>72</v>
      </c>
      <c r="G17" s="31">
        <f t="shared" si="4"/>
        <v>21600</v>
      </c>
      <c r="H17" s="23">
        <f t="shared" si="5"/>
        <v>64800</v>
      </c>
      <c r="I17" s="23">
        <f t="shared" si="0"/>
        <v>43200</v>
      </c>
      <c r="J17" s="23">
        <f t="shared" si="1"/>
        <v>10800</v>
      </c>
      <c r="K17" s="30">
        <f t="shared" si="2"/>
        <v>118800</v>
      </c>
      <c r="L17" s="23">
        <f t="shared" si="3"/>
        <v>2376</v>
      </c>
      <c r="M17" s="15" t="s">
        <v>132</v>
      </c>
      <c r="N17" s="16" t="s">
        <v>124</v>
      </c>
      <c r="O17" s="16"/>
      <c r="P17" s="16">
        <v>3</v>
      </c>
    </row>
    <row r="18" spans="1:16" ht="63" customHeight="1">
      <c r="A18" s="26">
        <v>9</v>
      </c>
      <c r="B18" s="26"/>
      <c r="C18" s="26" t="s">
        <v>34</v>
      </c>
      <c r="D18" s="18" t="s">
        <v>20</v>
      </c>
      <c r="E18" s="24">
        <v>100</v>
      </c>
      <c r="F18" s="31">
        <v>150</v>
      </c>
      <c r="G18" s="31">
        <f t="shared" si="4"/>
        <v>15000</v>
      </c>
      <c r="H18" s="23">
        <f t="shared" si="5"/>
        <v>45000</v>
      </c>
      <c r="I18" s="23">
        <f t="shared" si="0"/>
        <v>30000</v>
      </c>
      <c r="J18" s="23">
        <f t="shared" si="1"/>
        <v>7500</v>
      </c>
      <c r="K18" s="30">
        <f t="shared" si="2"/>
        <v>82500</v>
      </c>
      <c r="L18" s="23">
        <f t="shared" si="3"/>
        <v>1650</v>
      </c>
      <c r="M18" s="15" t="s">
        <v>133</v>
      </c>
      <c r="N18" s="16" t="s">
        <v>124</v>
      </c>
      <c r="O18" s="16"/>
      <c r="P18" s="16">
        <v>2</v>
      </c>
    </row>
    <row r="19" spans="1:16" ht="57" customHeight="1">
      <c r="A19" s="26">
        <v>10</v>
      </c>
      <c r="B19" s="26"/>
      <c r="C19" s="26" t="s">
        <v>35</v>
      </c>
      <c r="D19" s="18" t="s">
        <v>20</v>
      </c>
      <c r="E19" s="24">
        <v>50</v>
      </c>
      <c r="F19" s="31">
        <v>55</v>
      </c>
      <c r="G19" s="31">
        <f t="shared" si="4"/>
        <v>2750</v>
      </c>
      <c r="H19" s="23">
        <f t="shared" si="5"/>
        <v>8250</v>
      </c>
      <c r="I19" s="23">
        <f t="shared" si="0"/>
        <v>5500</v>
      </c>
      <c r="J19" s="23">
        <f t="shared" si="1"/>
        <v>1375</v>
      </c>
      <c r="K19" s="30">
        <f t="shared" si="2"/>
        <v>15125</v>
      </c>
      <c r="L19" s="23">
        <f t="shared" si="3"/>
        <v>302.5</v>
      </c>
      <c r="M19" s="15" t="s">
        <v>134</v>
      </c>
      <c r="N19" s="16" t="s">
        <v>124</v>
      </c>
      <c r="O19" s="16"/>
      <c r="P19" s="16">
        <v>2</v>
      </c>
    </row>
    <row r="20" spans="1:16" ht="96" customHeight="1">
      <c r="A20" s="26">
        <v>11</v>
      </c>
      <c r="B20" s="26"/>
      <c r="C20" s="26" t="s">
        <v>36</v>
      </c>
      <c r="D20" s="18" t="s">
        <v>20</v>
      </c>
      <c r="E20" s="24">
        <v>450</v>
      </c>
      <c r="F20" s="31">
        <v>18</v>
      </c>
      <c r="G20" s="23">
        <f t="shared" si="4"/>
        <v>8100</v>
      </c>
      <c r="H20" s="23">
        <f t="shared" si="5"/>
        <v>24300</v>
      </c>
      <c r="I20" s="23">
        <f t="shared" si="0"/>
        <v>16200</v>
      </c>
      <c r="J20" s="23">
        <f t="shared" si="1"/>
        <v>4050</v>
      </c>
      <c r="K20" s="30">
        <f t="shared" si="2"/>
        <v>44550</v>
      </c>
      <c r="L20" s="23">
        <f t="shared" si="3"/>
        <v>891</v>
      </c>
      <c r="M20" s="15" t="s">
        <v>135</v>
      </c>
      <c r="N20" s="16" t="s">
        <v>124</v>
      </c>
      <c r="O20" s="16"/>
      <c r="P20" s="16">
        <v>3</v>
      </c>
    </row>
    <row r="21" spans="1:16" ht="63.75" customHeight="1">
      <c r="A21" s="26">
        <v>12</v>
      </c>
      <c r="B21" s="26"/>
      <c r="C21" s="26" t="s">
        <v>37</v>
      </c>
      <c r="D21" s="18" t="s">
        <v>20</v>
      </c>
      <c r="E21" s="24">
        <v>50</v>
      </c>
      <c r="F21" s="31">
        <v>15</v>
      </c>
      <c r="G21" s="31">
        <f t="shared" si="4"/>
        <v>750</v>
      </c>
      <c r="H21" s="23">
        <f t="shared" si="5"/>
        <v>2250</v>
      </c>
      <c r="I21" s="23">
        <f t="shared" si="0"/>
        <v>1500</v>
      </c>
      <c r="J21" s="23">
        <f t="shared" si="1"/>
        <v>375</v>
      </c>
      <c r="K21" s="30">
        <f t="shared" si="2"/>
        <v>4125</v>
      </c>
      <c r="L21" s="15">
        <f t="shared" si="3"/>
        <v>82.5</v>
      </c>
      <c r="M21" s="15" t="s">
        <v>140</v>
      </c>
      <c r="N21" s="16" t="s">
        <v>124</v>
      </c>
      <c r="O21" s="16"/>
      <c r="P21" s="16">
        <v>3</v>
      </c>
    </row>
    <row r="22" spans="1:16" ht="55.5" customHeight="1">
      <c r="A22" s="26">
        <v>13</v>
      </c>
      <c r="B22" s="26"/>
      <c r="C22" s="26" t="s">
        <v>38</v>
      </c>
      <c r="D22" s="18" t="s">
        <v>20</v>
      </c>
      <c r="E22" s="24">
        <v>350</v>
      </c>
      <c r="F22" s="31">
        <v>15</v>
      </c>
      <c r="G22" s="31">
        <f t="shared" si="4"/>
        <v>5250</v>
      </c>
      <c r="H22" s="23">
        <f t="shared" si="5"/>
        <v>15750</v>
      </c>
      <c r="I22" s="23">
        <f t="shared" si="0"/>
        <v>10500</v>
      </c>
      <c r="J22" s="23">
        <f t="shared" si="1"/>
        <v>2625</v>
      </c>
      <c r="K22" s="30">
        <f t="shared" si="2"/>
        <v>28875</v>
      </c>
      <c r="L22" s="23">
        <f t="shared" si="3"/>
        <v>577.5</v>
      </c>
      <c r="M22" s="15" t="s">
        <v>141</v>
      </c>
      <c r="N22" s="16" t="s">
        <v>124</v>
      </c>
      <c r="O22" s="16"/>
      <c r="P22" s="16">
        <v>3</v>
      </c>
    </row>
    <row r="23" spans="1:16" ht="60.75" customHeight="1">
      <c r="A23" s="17">
        <v>14</v>
      </c>
      <c r="B23" s="17"/>
      <c r="C23" s="26" t="s">
        <v>39</v>
      </c>
      <c r="D23" s="18" t="s">
        <v>20</v>
      </c>
      <c r="E23" s="24">
        <v>100</v>
      </c>
      <c r="F23" s="23">
        <v>10</v>
      </c>
      <c r="G23" s="23">
        <f t="shared" si="4"/>
        <v>1000</v>
      </c>
      <c r="H23" s="23">
        <f t="shared" si="5"/>
        <v>3000</v>
      </c>
      <c r="I23" s="23">
        <f t="shared" si="0"/>
        <v>2000</v>
      </c>
      <c r="J23" s="23">
        <f t="shared" si="1"/>
        <v>500</v>
      </c>
      <c r="K23" s="30">
        <f t="shared" si="2"/>
        <v>5500</v>
      </c>
      <c r="L23" s="23">
        <f t="shared" si="3"/>
        <v>110</v>
      </c>
      <c r="M23" s="27">
        <v>7080300066</v>
      </c>
      <c r="N23" s="16" t="s">
        <v>124</v>
      </c>
      <c r="O23" s="25"/>
      <c r="P23" s="25">
        <v>3</v>
      </c>
    </row>
    <row r="24" spans="1:16" ht="66" customHeight="1">
      <c r="A24" s="17">
        <v>15</v>
      </c>
      <c r="B24" s="17"/>
      <c r="C24" s="26" t="s">
        <v>40</v>
      </c>
      <c r="D24" s="18" t="s">
        <v>20</v>
      </c>
      <c r="E24" s="24">
        <v>50</v>
      </c>
      <c r="F24" s="23">
        <v>43.78</v>
      </c>
      <c r="G24" s="23">
        <f t="shared" si="4"/>
        <v>2189</v>
      </c>
      <c r="H24" s="23">
        <f t="shared" si="5"/>
        <v>6567</v>
      </c>
      <c r="I24" s="23">
        <f t="shared" si="0"/>
        <v>4378</v>
      </c>
      <c r="J24" s="23">
        <f t="shared" si="1"/>
        <v>1094.5</v>
      </c>
      <c r="K24" s="30">
        <f t="shared" si="2"/>
        <v>12039.5</v>
      </c>
      <c r="L24" s="23">
        <f t="shared" si="3"/>
        <v>240.79</v>
      </c>
      <c r="M24" s="15" t="s">
        <v>142</v>
      </c>
      <c r="N24" s="16" t="s">
        <v>124</v>
      </c>
      <c r="O24" s="25"/>
      <c r="P24" s="25">
        <v>3</v>
      </c>
    </row>
    <row r="25" spans="1:16" ht="71.25" customHeight="1">
      <c r="A25" s="26">
        <v>16</v>
      </c>
      <c r="B25" s="26"/>
      <c r="C25" s="26" t="s">
        <v>41</v>
      </c>
      <c r="D25" s="18" t="s">
        <v>20</v>
      </c>
      <c r="E25" s="24">
        <v>100</v>
      </c>
      <c r="F25" s="31">
        <v>3.5</v>
      </c>
      <c r="G25" s="23">
        <f t="shared" si="4"/>
        <v>350</v>
      </c>
      <c r="H25" s="23">
        <f t="shared" si="5"/>
        <v>1050</v>
      </c>
      <c r="I25" s="23">
        <f t="shared" si="0"/>
        <v>700</v>
      </c>
      <c r="J25" s="23">
        <f t="shared" si="1"/>
        <v>175</v>
      </c>
      <c r="K25" s="30">
        <f t="shared" si="2"/>
        <v>1925</v>
      </c>
      <c r="L25" s="23">
        <f t="shared" si="3"/>
        <v>38.5</v>
      </c>
      <c r="M25" s="15" t="s">
        <v>143</v>
      </c>
      <c r="N25" s="16" t="s">
        <v>124</v>
      </c>
      <c r="O25" s="16"/>
      <c r="P25" s="16">
        <v>3</v>
      </c>
    </row>
    <row r="26" spans="1:16" ht="74.25" customHeight="1">
      <c r="A26" s="26">
        <v>17</v>
      </c>
      <c r="B26" s="26"/>
      <c r="C26" s="26" t="s">
        <v>42</v>
      </c>
      <c r="D26" s="18" t="s">
        <v>20</v>
      </c>
      <c r="E26" s="24">
        <v>300</v>
      </c>
      <c r="F26" s="31">
        <v>20</v>
      </c>
      <c r="G26" s="31">
        <f t="shared" si="4"/>
        <v>6000</v>
      </c>
      <c r="H26" s="23">
        <f t="shared" si="5"/>
        <v>18000</v>
      </c>
      <c r="I26" s="23">
        <f t="shared" si="0"/>
        <v>12000</v>
      </c>
      <c r="J26" s="23">
        <f t="shared" si="1"/>
        <v>3000</v>
      </c>
      <c r="K26" s="30">
        <f t="shared" si="2"/>
        <v>33000</v>
      </c>
      <c r="L26" s="23">
        <f t="shared" si="3"/>
        <v>660</v>
      </c>
      <c r="M26" s="15">
        <v>7080324433</v>
      </c>
      <c r="N26" s="16" t="s">
        <v>124</v>
      </c>
      <c r="O26" s="16"/>
      <c r="P26" s="16">
        <v>3</v>
      </c>
    </row>
    <row r="27" spans="1:16" ht="80.25" customHeight="1">
      <c r="A27" s="17">
        <v>18</v>
      </c>
      <c r="B27" s="17"/>
      <c r="C27" s="26" t="s">
        <v>43</v>
      </c>
      <c r="D27" s="18"/>
      <c r="E27" s="24">
        <v>50</v>
      </c>
      <c r="F27" s="23">
        <v>3.5</v>
      </c>
      <c r="G27" s="23">
        <f t="shared" si="4"/>
        <v>175</v>
      </c>
      <c r="H27" s="23">
        <f t="shared" si="5"/>
        <v>525</v>
      </c>
      <c r="I27" s="23">
        <f t="shared" si="0"/>
        <v>350</v>
      </c>
      <c r="J27" s="23">
        <f t="shared" si="1"/>
        <v>87.5</v>
      </c>
      <c r="K27" s="30">
        <f t="shared" si="2"/>
        <v>962.5</v>
      </c>
      <c r="L27" s="23">
        <f t="shared" si="3"/>
        <v>19.25</v>
      </c>
      <c r="M27" s="15" t="s">
        <v>144</v>
      </c>
      <c r="N27" s="16" t="s">
        <v>138</v>
      </c>
      <c r="O27" s="25"/>
      <c r="P27" s="25">
        <v>3</v>
      </c>
    </row>
    <row r="28" spans="1:16" ht="39" customHeight="1">
      <c r="A28" s="17">
        <v>19</v>
      </c>
      <c r="B28" s="17"/>
      <c r="C28" s="26" t="s">
        <v>44</v>
      </c>
      <c r="D28" s="18"/>
      <c r="E28" s="24">
        <v>10</v>
      </c>
      <c r="F28" s="23">
        <v>3650</v>
      </c>
      <c r="G28" s="23">
        <f t="shared" si="4"/>
        <v>36500</v>
      </c>
      <c r="H28" s="23">
        <f t="shared" si="5"/>
        <v>109500</v>
      </c>
      <c r="I28" s="23">
        <f t="shared" si="0"/>
        <v>73000</v>
      </c>
      <c r="J28" s="23">
        <f t="shared" si="1"/>
        <v>18250</v>
      </c>
      <c r="K28" s="30">
        <f t="shared" si="2"/>
        <v>200750</v>
      </c>
      <c r="L28" s="23">
        <f t="shared" si="3"/>
        <v>4015</v>
      </c>
      <c r="M28" s="15" t="s">
        <v>145</v>
      </c>
      <c r="N28" s="16" t="s">
        <v>138</v>
      </c>
      <c r="O28" s="25"/>
      <c r="P28" s="25">
        <v>2</v>
      </c>
    </row>
    <row r="29" spans="1:16" ht="105" customHeight="1">
      <c r="A29" s="17">
        <v>20</v>
      </c>
      <c r="B29" s="17"/>
      <c r="C29" s="26" t="s">
        <v>45</v>
      </c>
      <c r="D29" s="18"/>
      <c r="E29" s="24">
        <v>2000</v>
      </c>
      <c r="F29" s="23">
        <v>0.7</v>
      </c>
      <c r="G29" s="23">
        <f t="shared" si="4"/>
        <v>1400</v>
      </c>
      <c r="H29" s="23">
        <f t="shared" si="5"/>
        <v>4200</v>
      </c>
      <c r="I29" s="23">
        <f t="shared" si="0"/>
        <v>2800</v>
      </c>
      <c r="J29" s="23">
        <f t="shared" si="1"/>
        <v>700</v>
      </c>
      <c r="K29" s="30">
        <f t="shared" si="2"/>
        <v>7700</v>
      </c>
      <c r="L29" s="23">
        <f t="shared" si="3"/>
        <v>154</v>
      </c>
      <c r="M29" s="15" t="s">
        <v>146</v>
      </c>
      <c r="N29" s="16" t="s">
        <v>138</v>
      </c>
      <c r="O29" s="25"/>
      <c r="P29" s="25" t="s">
        <v>46</v>
      </c>
    </row>
    <row r="30" spans="1:16" ht="77.25" customHeight="1">
      <c r="A30" s="17">
        <v>21</v>
      </c>
      <c r="B30" s="17"/>
      <c r="C30" s="26" t="s">
        <v>47</v>
      </c>
      <c r="D30" s="18" t="s">
        <v>20</v>
      </c>
      <c r="E30" s="24">
        <v>1000</v>
      </c>
      <c r="F30" s="23">
        <v>3.6</v>
      </c>
      <c r="G30" s="23">
        <f t="shared" si="4"/>
        <v>3600</v>
      </c>
      <c r="H30" s="23">
        <f t="shared" si="5"/>
        <v>10800</v>
      </c>
      <c r="I30" s="23">
        <f t="shared" si="0"/>
        <v>7200</v>
      </c>
      <c r="J30" s="23">
        <f t="shared" si="1"/>
        <v>1800</v>
      </c>
      <c r="K30" s="30">
        <f t="shared" si="2"/>
        <v>19800</v>
      </c>
      <c r="L30" s="23">
        <f t="shared" si="3"/>
        <v>396</v>
      </c>
      <c r="M30" s="27">
        <v>7080388902</v>
      </c>
      <c r="N30" s="16" t="s">
        <v>136</v>
      </c>
      <c r="O30" s="25"/>
      <c r="P30" s="25">
        <v>3</v>
      </c>
    </row>
    <row r="31" spans="1:16" ht="39.75" customHeight="1">
      <c r="A31" s="17">
        <v>22</v>
      </c>
      <c r="B31" s="17"/>
      <c r="C31" s="26" t="s">
        <v>48</v>
      </c>
      <c r="D31" s="18" t="s">
        <v>20</v>
      </c>
      <c r="E31" s="24">
        <v>100</v>
      </c>
      <c r="F31" s="23">
        <v>4</v>
      </c>
      <c r="G31" s="23">
        <f t="shared" si="4"/>
        <v>400</v>
      </c>
      <c r="H31" s="23">
        <f t="shared" si="5"/>
        <v>1200</v>
      </c>
      <c r="I31" s="23">
        <f t="shared" si="0"/>
        <v>800</v>
      </c>
      <c r="J31" s="23">
        <f t="shared" si="1"/>
        <v>200</v>
      </c>
      <c r="K31" s="30">
        <f t="shared" si="2"/>
        <v>2200</v>
      </c>
      <c r="L31" s="23">
        <f t="shared" si="3"/>
        <v>44</v>
      </c>
      <c r="M31" s="15" t="s">
        <v>147</v>
      </c>
      <c r="N31" s="16" t="s">
        <v>138</v>
      </c>
      <c r="O31" s="25"/>
      <c r="P31" s="25">
        <v>3</v>
      </c>
    </row>
    <row r="32" spans="1:16" ht="158.25" customHeight="1">
      <c r="A32" s="17">
        <v>23</v>
      </c>
      <c r="B32" s="17"/>
      <c r="C32" s="26" t="s">
        <v>49</v>
      </c>
      <c r="D32" s="18" t="s">
        <v>20</v>
      </c>
      <c r="E32" s="24">
        <v>60</v>
      </c>
      <c r="F32" s="23">
        <v>720</v>
      </c>
      <c r="G32" s="23">
        <f t="shared" si="4"/>
        <v>43200</v>
      </c>
      <c r="H32" s="23">
        <f t="shared" si="5"/>
        <v>129600</v>
      </c>
      <c r="I32" s="23">
        <f t="shared" si="0"/>
        <v>86400</v>
      </c>
      <c r="J32" s="23">
        <f t="shared" si="1"/>
        <v>21600</v>
      </c>
      <c r="K32" s="30">
        <f t="shared" si="2"/>
        <v>237600</v>
      </c>
      <c r="L32" s="23">
        <f t="shared" si="3"/>
        <v>4752</v>
      </c>
      <c r="M32" s="27">
        <v>7080398145</v>
      </c>
      <c r="N32" s="16" t="s">
        <v>138</v>
      </c>
      <c r="O32" s="25"/>
      <c r="P32" s="25">
        <v>2</v>
      </c>
    </row>
    <row r="33" spans="1:16" ht="59.25" customHeight="1">
      <c r="A33" s="17">
        <v>24</v>
      </c>
      <c r="B33" s="17"/>
      <c r="C33" s="26" t="s">
        <v>50</v>
      </c>
      <c r="D33" s="18" t="s">
        <v>20</v>
      </c>
      <c r="E33" s="24">
        <v>45</v>
      </c>
      <c r="F33" s="23">
        <v>2830.5</v>
      </c>
      <c r="G33" s="23">
        <f t="shared" si="4"/>
        <v>127372.5</v>
      </c>
      <c r="H33" s="23">
        <f t="shared" si="5"/>
        <v>382117.5</v>
      </c>
      <c r="I33" s="23">
        <f t="shared" si="0"/>
        <v>254745</v>
      </c>
      <c r="J33" s="23">
        <f t="shared" si="1"/>
        <v>63686.25</v>
      </c>
      <c r="K33" s="30">
        <f t="shared" si="2"/>
        <v>700548.75</v>
      </c>
      <c r="L33" s="23">
        <f t="shared" si="3"/>
        <v>14010.975</v>
      </c>
      <c r="M33" s="27">
        <v>7080402491</v>
      </c>
      <c r="N33" s="16" t="s">
        <v>136</v>
      </c>
      <c r="O33" s="25"/>
      <c r="P33" s="25">
        <v>2</v>
      </c>
    </row>
    <row r="34" spans="1:16" ht="120" customHeight="1">
      <c r="A34" s="17">
        <v>25</v>
      </c>
      <c r="B34" s="17"/>
      <c r="C34" s="26" t="s">
        <v>51</v>
      </c>
      <c r="D34" s="18" t="s">
        <v>20</v>
      </c>
      <c r="E34" s="24">
        <v>50</v>
      </c>
      <c r="F34" s="23">
        <v>54</v>
      </c>
      <c r="G34" s="23">
        <f t="shared" si="4"/>
        <v>2700</v>
      </c>
      <c r="H34" s="23">
        <f t="shared" si="5"/>
        <v>8100</v>
      </c>
      <c r="I34" s="23">
        <f t="shared" si="0"/>
        <v>5400</v>
      </c>
      <c r="J34" s="23">
        <f t="shared" si="1"/>
        <v>1350</v>
      </c>
      <c r="K34" s="30">
        <f t="shared" si="2"/>
        <v>14850</v>
      </c>
      <c r="L34" s="23">
        <f t="shared" si="3"/>
        <v>297</v>
      </c>
      <c r="M34" s="15" t="s">
        <v>148</v>
      </c>
      <c r="N34" s="16" t="s">
        <v>138</v>
      </c>
      <c r="O34" s="25"/>
      <c r="P34" s="25">
        <v>2</v>
      </c>
    </row>
    <row r="35" spans="1:16" ht="126.75" customHeight="1">
      <c r="A35" s="17">
        <v>26</v>
      </c>
      <c r="B35" s="17"/>
      <c r="C35" s="32" t="s">
        <v>123</v>
      </c>
      <c r="D35" s="18" t="s">
        <v>20</v>
      </c>
      <c r="E35" s="24">
        <v>200</v>
      </c>
      <c r="F35" s="23">
        <v>11.9</v>
      </c>
      <c r="G35" s="23">
        <f t="shared" si="4"/>
        <v>2380</v>
      </c>
      <c r="H35" s="23">
        <f t="shared" si="5"/>
        <v>7140</v>
      </c>
      <c r="I35" s="23">
        <f t="shared" si="0"/>
        <v>4760</v>
      </c>
      <c r="J35" s="23">
        <f t="shared" si="1"/>
        <v>1190</v>
      </c>
      <c r="K35" s="30">
        <f t="shared" si="2"/>
        <v>13090</v>
      </c>
      <c r="L35" s="23">
        <f t="shared" si="3"/>
        <v>261.8</v>
      </c>
      <c r="M35" s="15" t="s">
        <v>149</v>
      </c>
      <c r="N35" s="16" t="s">
        <v>138</v>
      </c>
      <c r="O35" s="25"/>
      <c r="P35" s="25" t="s">
        <v>52</v>
      </c>
    </row>
    <row r="36" spans="1:16" ht="107.25" customHeight="1">
      <c r="A36" s="17">
        <v>27</v>
      </c>
      <c r="B36" s="17"/>
      <c r="C36" s="26" t="s">
        <v>53</v>
      </c>
      <c r="D36" s="18" t="s">
        <v>20</v>
      </c>
      <c r="E36" s="24">
        <v>40</v>
      </c>
      <c r="F36" s="23">
        <v>150</v>
      </c>
      <c r="G36" s="23">
        <f t="shared" si="4"/>
        <v>6000</v>
      </c>
      <c r="H36" s="23">
        <f t="shared" si="5"/>
        <v>18000</v>
      </c>
      <c r="I36" s="23">
        <f t="shared" si="0"/>
        <v>12000</v>
      </c>
      <c r="J36" s="23">
        <f t="shared" si="1"/>
        <v>3000</v>
      </c>
      <c r="K36" s="30">
        <f t="shared" si="2"/>
        <v>33000</v>
      </c>
      <c r="L36" s="23">
        <f t="shared" si="3"/>
        <v>660</v>
      </c>
      <c r="M36" s="15" t="s">
        <v>150</v>
      </c>
      <c r="N36" s="16" t="s">
        <v>138</v>
      </c>
      <c r="O36" s="25"/>
      <c r="P36" s="25" t="s">
        <v>52</v>
      </c>
    </row>
    <row r="37" spans="1:16" ht="68.25" customHeight="1">
      <c r="A37" s="17">
        <v>28</v>
      </c>
      <c r="B37" s="17"/>
      <c r="C37" s="26" t="s">
        <v>54</v>
      </c>
      <c r="D37" s="18" t="s">
        <v>20</v>
      </c>
      <c r="E37" s="24">
        <v>200</v>
      </c>
      <c r="F37" s="23">
        <v>5</v>
      </c>
      <c r="G37" s="23">
        <f t="shared" si="4"/>
        <v>1000</v>
      </c>
      <c r="H37" s="23">
        <f t="shared" si="5"/>
        <v>3000</v>
      </c>
      <c r="I37" s="23">
        <f t="shared" si="0"/>
        <v>2000</v>
      </c>
      <c r="J37" s="23">
        <f t="shared" si="1"/>
        <v>500</v>
      </c>
      <c r="K37" s="30">
        <f t="shared" si="2"/>
        <v>5500</v>
      </c>
      <c r="L37" s="23">
        <f t="shared" si="3"/>
        <v>110</v>
      </c>
      <c r="M37" s="15" t="s">
        <v>151</v>
      </c>
      <c r="N37" s="16" t="s">
        <v>138</v>
      </c>
      <c r="O37" s="25"/>
      <c r="P37" s="25">
        <v>2</v>
      </c>
    </row>
    <row r="38" spans="1:16" ht="66" customHeight="1">
      <c r="A38" s="17">
        <v>29</v>
      </c>
      <c r="B38" s="17"/>
      <c r="C38" s="26" t="s">
        <v>55</v>
      </c>
      <c r="D38" s="18" t="s">
        <v>20</v>
      </c>
      <c r="E38" s="24">
        <v>400</v>
      </c>
      <c r="F38" s="23">
        <v>4.65</v>
      </c>
      <c r="G38" s="23">
        <f t="shared" si="4"/>
        <v>1860.0000000000002</v>
      </c>
      <c r="H38" s="23">
        <f t="shared" si="5"/>
        <v>5580.000000000001</v>
      </c>
      <c r="I38" s="23">
        <f t="shared" si="0"/>
        <v>3720.0000000000005</v>
      </c>
      <c r="J38" s="23">
        <f t="shared" si="1"/>
        <v>930.0000000000001</v>
      </c>
      <c r="K38" s="30">
        <f t="shared" si="2"/>
        <v>10230.000000000002</v>
      </c>
      <c r="L38" s="23">
        <f t="shared" si="3"/>
        <v>204.60000000000002</v>
      </c>
      <c r="M38" s="27">
        <v>7080427931</v>
      </c>
      <c r="N38" s="16" t="s">
        <v>138</v>
      </c>
      <c r="O38" s="25"/>
      <c r="P38" s="25">
        <v>2</v>
      </c>
    </row>
    <row r="39" spans="1:16" ht="81.75" customHeight="1">
      <c r="A39" s="17">
        <v>30</v>
      </c>
      <c r="B39" s="17"/>
      <c r="C39" s="26" t="s">
        <v>56</v>
      </c>
      <c r="D39" s="18" t="s">
        <v>20</v>
      </c>
      <c r="E39" s="24">
        <v>15</v>
      </c>
      <c r="F39" s="23">
        <v>350</v>
      </c>
      <c r="G39" s="23">
        <f t="shared" si="4"/>
        <v>5250</v>
      </c>
      <c r="H39" s="23">
        <f t="shared" si="5"/>
        <v>15750</v>
      </c>
      <c r="I39" s="23">
        <f t="shared" si="0"/>
        <v>10500</v>
      </c>
      <c r="J39" s="23">
        <f t="shared" si="1"/>
        <v>2625</v>
      </c>
      <c r="K39" s="30">
        <f t="shared" si="2"/>
        <v>28875</v>
      </c>
      <c r="L39" s="23">
        <f t="shared" si="3"/>
        <v>577.5</v>
      </c>
      <c r="M39" s="15" t="s">
        <v>152</v>
      </c>
      <c r="N39" s="16" t="s">
        <v>138</v>
      </c>
      <c r="O39" s="25"/>
      <c r="P39" s="25">
        <v>2</v>
      </c>
    </row>
    <row r="40" spans="1:16" ht="91.5" customHeight="1">
      <c r="A40" s="17">
        <v>31</v>
      </c>
      <c r="B40" s="17"/>
      <c r="C40" s="26" t="s">
        <v>57</v>
      </c>
      <c r="D40" s="18" t="s">
        <v>20</v>
      </c>
      <c r="E40" s="24">
        <v>10</v>
      </c>
      <c r="F40" s="23">
        <v>380</v>
      </c>
      <c r="G40" s="23">
        <f t="shared" si="4"/>
        <v>3800</v>
      </c>
      <c r="H40" s="23">
        <f t="shared" si="5"/>
        <v>11400</v>
      </c>
      <c r="I40" s="23">
        <f t="shared" si="0"/>
        <v>7600</v>
      </c>
      <c r="J40" s="23">
        <f t="shared" si="1"/>
        <v>1900</v>
      </c>
      <c r="K40" s="30">
        <f t="shared" si="2"/>
        <v>20900</v>
      </c>
      <c r="L40" s="23">
        <f t="shared" si="3"/>
        <v>418</v>
      </c>
      <c r="M40" s="27">
        <v>7080437174</v>
      </c>
      <c r="N40" s="16" t="s">
        <v>138</v>
      </c>
      <c r="O40" s="25"/>
      <c r="P40" s="25">
        <v>2</v>
      </c>
    </row>
    <row r="41" spans="1:16" ht="71.25" customHeight="1">
      <c r="A41" s="17">
        <v>32</v>
      </c>
      <c r="B41" s="17"/>
      <c r="C41" s="26" t="s">
        <v>58</v>
      </c>
      <c r="D41" s="18" t="s">
        <v>20</v>
      </c>
      <c r="E41" s="24">
        <v>100</v>
      </c>
      <c r="F41" s="23">
        <v>150</v>
      </c>
      <c r="G41" s="23">
        <f t="shared" si="4"/>
        <v>15000</v>
      </c>
      <c r="H41" s="23">
        <f t="shared" si="5"/>
        <v>45000</v>
      </c>
      <c r="I41" s="23">
        <f t="shared" si="0"/>
        <v>30000</v>
      </c>
      <c r="J41" s="23">
        <f t="shared" si="1"/>
        <v>7500</v>
      </c>
      <c r="K41" s="30">
        <f>H41+I41+J41</f>
        <v>82500</v>
      </c>
      <c r="L41" s="23">
        <f t="shared" si="3"/>
        <v>1650</v>
      </c>
      <c r="M41" s="15" t="s">
        <v>153</v>
      </c>
      <c r="N41" s="16" t="s">
        <v>138</v>
      </c>
      <c r="O41" s="25"/>
      <c r="P41" s="25">
        <v>2</v>
      </c>
    </row>
    <row r="42" spans="1:16" ht="72.75" customHeight="1">
      <c r="A42" s="17">
        <v>33</v>
      </c>
      <c r="B42" s="17"/>
      <c r="C42" s="26" t="s">
        <v>59</v>
      </c>
      <c r="D42" s="18"/>
      <c r="E42" s="24"/>
      <c r="F42" s="23"/>
      <c r="G42" s="23"/>
      <c r="H42" s="23"/>
      <c r="I42" s="23"/>
      <c r="J42" s="23"/>
      <c r="K42" s="30"/>
      <c r="L42" s="23"/>
      <c r="M42" s="49">
        <v>7080443666</v>
      </c>
      <c r="N42" s="40" t="s">
        <v>138</v>
      </c>
      <c r="O42" s="25"/>
      <c r="P42" s="25"/>
    </row>
    <row r="43" spans="1:16" ht="45" customHeight="1">
      <c r="A43" s="17"/>
      <c r="B43" s="17" t="s">
        <v>22</v>
      </c>
      <c r="C43" s="17" t="s">
        <v>60</v>
      </c>
      <c r="D43" s="18" t="s">
        <v>20</v>
      </c>
      <c r="E43" s="24">
        <v>648</v>
      </c>
      <c r="F43" s="23">
        <v>44.65</v>
      </c>
      <c r="G43" s="23">
        <f>F43*E43</f>
        <v>28933.2</v>
      </c>
      <c r="H43" s="23">
        <f aca="true" t="shared" si="6" ref="H43:H53">G43*3</f>
        <v>86799.6</v>
      </c>
      <c r="I43" s="23"/>
      <c r="J43" s="23"/>
      <c r="K43" s="30"/>
      <c r="L43" s="23"/>
      <c r="M43" s="49"/>
      <c r="N43" s="41"/>
      <c r="O43" s="25"/>
      <c r="P43" s="25">
        <v>2</v>
      </c>
    </row>
    <row r="44" spans="1:16" ht="45" customHeight="1">
      <c r="A44" s="17"/>
      <c r="B44" s="17" t="s">
        <v>24</v>
      </c>
      <c r="C44" s="17" t="s">
        <v>61</v>
      </c>
      <c r="D44" s="18" t="s">
        <v>20</v>
      </c>
      <c r="E44" s="24">
        <v>35</v>
      </c>
      <c r="F44" s="23">
        <v>190</v>
      </c>
      <c r="G44" s="23">
        <f>F44*E44</f>
        <v>6650</v>
      </c>
      <c r="H44" s="23">
        <f t="shared" si="6"/>
        <v>19950</v>
      </c>
      <c r="I44" s="23"/>
      <c r="J44" s="23"/>
      <c r="K44" s="30"/>
      <c r="L44" s="23"/>
      <c r="M44" s="49"/>
      <c r="N44" s="41"/>
      <c r="O44" s="25"/>
      <c r="P44" s="25">
        <v>2</v>
      </c>
    </row>
    <row r="45" spans="1:16" ht="45" customHeight="1">
      <c r="A45" s="17"/>
      <c r="B45" s="17"/>
      <c r="C45" s="17" t="s">
        <v>62</v>
      </c>
      <c r="D45" s="47"/>
      <c r="E45" s="47"/>
      <c r="F45" s="47"/>
      <c r="G45" s="23">
        <f>SUM(G43:G44)</f>
        <v>35583.2</v>
      </c>
      <c r="H45" s="23">
        <f t="shared" si="6"/>
        <v>106749.59999999999</v>
      </c>
      <c r="I45" s="23">
        <f aca="true" t="shared" si="7" ref="I45:I53">G45*2</f>
        <v>71166.4</v>
      </c>
      <c r="J45" s="23">
        <f aca="true" t="shared" si="8" ref="J45:J53">G45/2</f>
        <v>17791.6</v>
      </c>
      <c r="K45" s="30">
        <f aca="true" t="shared" si="9" ref="K45:K53">H45+I45+J45</f>
        <v>195707.6</v>
      </c>
      <c r="L45" s="23">
        <f aca="true" t="shared" si="10" ref="L45:L53">K45*2/100</f>
        <v>3914.152</v>
      </c>
      <c r="M45" s="49"/>
      <c r="N45" s="42"/>
      <c r="O45" s="25"/>
      <c r="P45" s="25"/>
    </row>
    <row r="46" spans="1:16" ht="45" customHeight="1">
      <c r="A46" s="17">
        <v>34</v>
      </c>
      <c r="B46" s="17"/>
      <c r="C46" s="26" t="s">
        <v>63</v>
      </c>
      <c r="D46" s="18" t="s">
        <v>20</v>
      </c>
      <c r="E46" s="24">
        <v>1000</v>
      </c>
      <c r="F46" s="23">
        <v>4.05</v>
      </c>
      <c r="G46" s="23">
        <f aca="true" t="shared" si="11" ref="G46:G53">F46*E46</f>
        <v>4050</v>
      </c>
      <c r="H46" s="23">
        <f t="shared" si="6"/>
        <v>12150</v>
      </c>
      <c r="I46" s="23">
        <f t="shared" si="7"/>
        <v>8100</v>
      </c>
      <c r="J46" s="23">
        <f t="shared" si="8"/>
        <v>2025</v>
      </c>
      <c r="K46" s="30">
        <f t="shared" si="9"/>
        <v>22275</v>
      </c>
      <c r="L46" s="23">
        <f t="shared" si="10"/>
        <v>445.5</v>
      </c>
      <c r="M46" s="15" t="s">
        <v>154</v>
      </c>
      <c r="N46" s="16" t="s">
        <v>138</v>
      </c>
      <c r="O46" s="25"/>
      <c r="P46" s="25">
        <v>5</v>
      </c>
    </row>
    <row r="47" spans="1:16" ht="49.5" customHeight="1">
      <c r="A47" s="17">
        <v>35</v>
      </c>
      <c r="B47" s="17"/>
      <c r="C47" s="26" t="s">
        <v>64</v>
      </c>
      <c r="D47" s="18" t="s">
        <v>20</v>
      </c>
      <c r="E47" s="24">
        <v>150</v>
      </c>
      <c r="F47" s="23">
        <v>139.44</v>
      </c>
      <c r="G47" s="23">
        <f t="shared" si="11"/>
        <v>20916</v>
      </c>
      <c r="H47" s="23">
        <f t="shared" si="6"/>
        <v>62748</v>
      </c>
      <c r="I47" s="23">
        <f t="shared" si="7"/>
        <v>41832</v>
      </c>
      <c r="J47" s="23">
        <f t="shared" si="8"/>
        <v>10458</v>
      </c>
      <c r="K47" s="30">
        <f t="shared" si="9"/>
        <v>115038</v>
      </c>
      <c r="L47" s="23">
        <f t="shared" si="10"/>
        <v>2300.76</v>
      </c>
      <c r="M47" s="15" t="s">
        <v>155</v>
      </c>
      <c r="N47" s="16" t="s">
        <v>136</v>
      </c>
      <c r="O47" s="25"/>
      <c r="P47" s="25">
        <v>2</v>
      </c>
    </row>
    <row r="48" spans="1:16" ht="47.25" customHeight="1">
      <c r="A48" s="17">
        <v>36</v>
      </c>
      <c r="B48" s="17"/>
      <c r="C48" s="26" t="s">
        <v>65</v>
      </c>
      <c r="D48" s="18" t="s">
        <v>20</v>
      </c>
      <c r="E48" s="24">
        <v>200</v>
      </c>
      <c r="F48" s="23">
        <v>12.5</v>
      </c>
      <c r="G48" s="23">
        <f t="shared" si="11"/>
        <v>2500</v>
      </c>
      <c r="H48" s="23">
        <f t="shared" si="6"/>
        <v>7500</v>
      </c>
      <c r="I48" s="23">
        <f t="shared" si="7"/>
        <v>5000</v>
      </c>
      <c r="J48" s="23">
        <f t="shared" si="8"/>
        <v>1250</v>
      </c>
      <c r="K48" s="30">
        <f t="shared" si="9"/>
        <v>13750</v>
      </c>
      <c r="L48" s="23">
        <f t="shared" si="10"/>
        <v>275</v>
      </c>
      <c r="M48" s="15" t="s">
        <v>156</v>
      </c>
      <c r="N48" s="16" t="s">
        <v>138</v>
      </c>
      <c r="O48" s="25"/>
      <c r="P48" s="25">
        <v>5</v>
      </c>
    </row>
    <row r="49" spans="1:16" ht="34.5" customHeight="1">
      <c r="A49" s="17">
        <v>37</v>
      </c>
      <c r="B49" s="17"/>
      <c r="C49" s="26" t="s">
        <v>66</v>
      </c>
      <c r="D49" s="18" t="s">
        <v>20</v>
      </c>
      <c r="E49" s="24">
        <v>300</v>
      </c>
      <c r="F49" s="23">
        <v>12</v>
      </c>
      <c r="G49" s="23">
        <f t="shared" si="11"/>
        <v>3600</v>
      </c>
      <c r="H49" s="23">
        <f t="shared" si="6"/>
        <v>10800</v>
      </c>
      <c r="I49" s="23">
        <f t="shared" si="7"/>
        <v>7200</v>
      </c>
      <c r="J49" s="23">
        <f t="shared" si="8"/>
        <v>1800</v>
      </c>
      <c r="K49" s="30">
        <f t="shared" si="9"/>
        <v>19800</v>
      </c>
      <c r="L49" s="23">
        <f t="shared" si="10"/>
        <v>396</v>
      </c>
      <c r="M49" s="15" t="s">
        <v>157</v>
      </c>
      <c r="N49" s="16" t="s">
        <v>138</v>
      </c>
      <c r="O49" s="25"/>
      <c r="P49" s="25">
        <v>3</v>
      </c>
    </row>
    <row r="50" spans="1:16" ht="63.75" customHeight="1">
      <c r="A50" s="17">
        <v>38</v>
      </c>
      <c r="B50" s="17"/>
      <c r="C50" s="26" t="s">
        <v>67</v>
      </c>
      <c r="D50" s="18" t="s">
        <v>20</v>
      </c>
      <c r="E50" s="24">
        <v>20</v>
      </c>
      <c r="F50" s="23">
        <v>20</v>
      </c>
      <c r="G50" s="23">
        <f t="shared" si="11"/>
        <v>400</v>
      </c>
      <c r="H50" s="23">
        <f t="shared" si="6"/>
        <v>1200</v>
      </c>
      <c r="I50" s="23">
        <f t="shared" si="7"/>
        <v>800</v>
      </c>
      <c r="J50" s="23">
        <f t="shared" si="8"/>
        <v>200</v>
      </c>
      <c r="K50" s="30">
        <f t="shared" si="9"/>
        <v>2200</v>
      </c>
      <c r="L50" s="23">
        <f t="shared" si="10"/>
        <v>44</v>
      </c>
      <c r="M50" s="15" t="s">
        <v>158</v>
      </c>
      <c r="N50" s="16" t="s">
        <v>139</v>
      </c>
      <c r="O50" s="25"/>
      <c r="P50" s="25">
        <v>2</v>
      </c>
    </row>
    <row r="51" spans="1:16" ht="45.75" customHeight="1">
      <c r="A51" s="17">
        <v>39</v>
      </c>
      <c r="B51" s="17"/>
      <c r="C51" s="26" t="s">
        <v>68</v>
      </c>
      <c r="D51" s="18" t="s">
        <v>20</v>
      </c>
      <c r="E51" s="24">
        <v>250</v>
      </c>
      <c r="F51" s="23">
        <v>2.48</v>
      </c>
      <c r="G51" s="23">
        <f t="shared" si="11"/>
        <v>620</v>
      </c>
      <c r="H51" s="23">
        <f t="shared" si="6"/>
        <v>1860</v>
      </c>
      <c r="I51" s="23">
        <f t="shared" si="7"/>
        <v>1240</v>
      </c>
      <c r="J51" s="23">
        <f t="shared" si="8"/>
        <v>310</v>
      </c>
      <c r="K51" s="30">
        <f t="shared" si="9"/>
        <v>3410</v>
      </c>
      <c r="L51" s="23">
        <f t="shared" si="10"/>
        <v>68.2</v>
      </c>
      <c r="M51" s="15" t="s">
        <v>159</v>
      </c>
      <c r="N51" s="16" t="s">
        <v>139</v>
      </c>
      <c r="O51" s="25"/>
      <c r="P51" s="25">
        <v>2</v>
      </c>
    </row>
    <row r="52" spans="1:16" ht="66.75" customHeight="1">
      <c r="A52" s="17">
        <v>40</v>
      </c>
      <c r="B52" s="17"/>
      <c r="C52" s="26" t="s">
        <v>69</v>
      </c>
      <c r="D52" s="18" t="s">
        <v>20</v>
      </c>
      <c r="E52" s="24">
        <v>200</v>
      </c>
      <c r="F52" s="23">
        <v>19</v>
      </c>
      <c r="G52" s="23">
        <f t="shared" si="11"/>
        <v>3800</v>
      </c>
      <c r="H52" s="23">
        <f t="shared" si="6"/>
        <v>11400</v>
      </c>
      <c r="I52" s="23">
        <f t="shared" si="7"/>
        <v>7600</v>
      </c>
      <c r="J52" s="23">
        <f t="shared" si="8"/>
        <v>1900</v>
      </c>
      <c r="K52" s="30">
        <f t="shared" si="9"/>
        <v>20900</v>
      </c>
      <c r="L52" s="23">
        <f t="shared" si="10"/>
        <v>418</v>
      </c>
      <c r="M52" s="15" t="s">
        <v>160</v>
      </c>
      <c r="N52" s="16" t="s">
        <v>139</v>
      </c>
      <c r="O52" s="25"/>
      <c r="P52" s="25">
        <v>2</v>
      </c>
    </row>
    <row r="53" spans="1:16" ht="75.75" customHeight="1">
      <c r="A53" s="17">
        <v>41</v>
      </c>
      <c r="B53" s="17"/>
      <c r="C53" s="26" t="s">
        <v>70</v>
      </c>
      <c r="D53" s="18" t="s">
        <v>20</v>
      </c>
      <c r="E53" s="24">
        <v>400</v>
      </c>
      <c r="F53" s="23">
        <v>9</v>
      </c>
      <c r="G53" s="23">
        <f t="shared" si="11"/>
        <v>3600</v>
      </c>
      <c r="H53" s="23">
        <f t="shared" si="6"/>
        <v>10800</v>
      </c>
      <c r="I53" s="23">
        <f t="shared" si="7"/>
        <v>7200</v>
      </c>
      <c r="J53" s="23">
        <f t="shared" si="8"/>
        <v>1800</v>
      </c>
      <c r="K53" s="30">
        <f t="shared" si="9"/>
        <v>19800</v>
      </c>
      <c r="L53" s="23">
        <f t="shared" si="10"/>
        <v>396</v>
      </c>
      <c r="M53" s="27">
        <v>7080483768</v>
      </c>
      <c r="N53" s="16" t="s">
        <v>139</v>
      </c>
      <c r="O53" s="25"/>
      <c r="P53" s="25">
        <v>5</v>
      </c>
    </row>
    <row r="54" spans="1:16" ht="74.25" customHeight="1">
      <c r="A54" s="48">
        <v>42</v>
      </c>
      <c r="B54" s="17"/>
      <c r="C54" s="26" t="s">
        <v>71</v>
      </c>
      <c r="D54" s="18"/>
      <c r="E54" s="24"/>
      <c r="F54" s="23"/>
      <c r="G54" s="23"/>
      <c r="H54" s="23"/>
      <c r="I54" s="23"/>
      <c r="J54" s="23"/>
      <c r="K54" s="30"/>
      <c r="L54" s="23"/>
      <c r="M54" s="51" t="s">
        <v>161</v>
      </c>
      <c r="N54" s="16" t="s">
        <v>138</v>
      </c>
      <c r="O54" s="25"/>
      <c r="P54" s="25"/>
    </row>
    <row r="55" spans="1:16" ht="45" customHeight="1">
      <c r="A55" s="48"/>
      <c r="B55" s="17" t="s">
        <v>22</v>
      </c>
      <c r="C55" s="17" t="s">
        <v>72</v>
      </c>
      <c r="D55" s="18" t="s">
        <v>20</v>
      </c>
      <c r="E55" s="24">
        <v>3000</v>
      </c>
      <c r="F55" s="23">
        <v>3.05</v>
      </c>
      <c r="G55" s="23">
        <f>F55*E55</f>
        <v>9150</v>
      </c>
      <c r="H55" s="23">
        <f aca="true" t="shared" si="12" ref="H55:H65">G55*3</f>
        <v>27450</v>
      </c>
      <c r="I55" s="23"/>
      <c r="J55" s="23"/>
      <c r="K55" s="30"/>
      <c r="L55" s="23"/>
      <c r="M55" s="49"/>
      <c r="N55" s="16" t="s">
        <v>138</v>
      </c>
      <c r="O55" s="25"/>
      <c r="P55" s="25">
        <v>5</v>
      </c>
    </row>
    <row r="56" spans="1:16" ht="45" customHeight="1">
      <c r="A56" s="48"/>
      <c r="B56" s="17" t="s">
        <v>24</v>
      </c>
      <c r="C56" s="17" t="s">
        <v>73</v>
      </c>
      <c r="D56" s="18" t="s">
        <v>20</v>
      </c>
      <c r="E56" s="24">
        <v>3500</v>
      </c>
      <c r="F56" s="23">
        <v>2</v>
      </c>
      <c r="G56" s="23">
        <f>F56*E56</f>
        <v>7000</v>
      </c>
      <c r="H56" s="23">
        <f t="shared" si="12"/>
        <v>21000</v>
      </c>
      <c r="I56" s="23"/>
      <c r="J56" s="23"/>
      <c r="K56" s="30"/>
      <c r="L56" s="23"/>
      <c r="M56" s="49"/>
      <c r="N56" s="16" t="s">
        <v>138</v>
      </c>
      <c r="O56" s="25"/>
      <c r="P56" s="25">
        <v>5</v>
      </c>
    </row>
    <row r="57" spans="1:16" ht="45" customHeight="1">
      <c r="A57" s="48"/>
      <c r="B57" s="17"/>
      <c r="C57" s="17" t="s">
        <v>74</v>
      </c>
      <c r="D57" s="47"/>
      <c r="E57" s="47"/>
      <c r="F57" s="47"/>
      <c r="G57" s="23">
        <f>SUM(G55:G56)</f>
        <v>16150</v>
      </c>
      <c r="H57" s="23">
        <f t="shared" si="12"/>
        <v>48450</v>
      </c>
      <c r="I57" s="23">
        <f aca="true" t="shared" si="13" ref="I57:I65">G57*2</f>
        <v>32300</v>
      </c>
      <c r="J57" s="23">
        <f aca="true" t="shared" si="14" ref="J57:J65">G57/2</f>
        <v>8075</v>
      </c>
      <c r="K57" s="30">
        <f aca="true" t="shared" si="15" ref="K57:K65">H57+I57+J57</f>
        <v>88825</v>
      </c>
      <c r="L57" s="23">
        <f aca="true" t="shared" si="16" ref="L57:L65">K57*2/100</f>
        <v>1776.5</v>
      </c>
      <c r="M57" s="49"/>
      <c r="N57" s="16" t="s">
        <v>138</v>
      </c>
      <c r="O57" s="25"/>
      <c r="P57" s="25"/>
    </row>
    <row r="58" spans="1:16" ht="77.25" customHeight="1">
      <c r="A58" s="17">
        <v>43</v>
      </c>
      <c r="B58" s="17"/>
      <c r="C58" s="26" t="s">
        <v>75</v>
      </c>
      <c r="D58" s="18" t="s">
        <v>20</v>
      </c>
      <c r="E58" s="24">
        <v>600</v>
      </c>
      <c r="F58" s="23">
        <v>6.75</v>
      </c>
      <c r="G58" s="23">
        <f aca="true" t="shared" si="17" ref="G58:G65">F58*E58</f>
        <v>4050</v>
      </c>
      <c r="H58" s="23">
        <f t="shared" si="12"/>
        <v>12150</v>
      </c>
      <c r="I58" s="23">
        <f t="shared" si="13"/>
        <v>8100</v>
      </c>
      <c r="J58" s="23">
        <f t="shared" si="14"/>
        <v>2025</v>
      </c>
      <c r="K58" s="30">
        <f t="shared" si="15"/>
        <v>22275</v>
      </c>
      <c r="L58" s="23">
        <f t="shared" si="16"/>
        <v>445.5</v>
      </c>
      <c r="M58" s="15" t="s">
        <v>162</v>
      </c>
      <c r="N58" s="16" t="s">
        <v>138</v>
      </c>
      <c r="O58" s="25"/>
      <c r="P58" s="25">
        <v>5</v>
      </c>
    </row>
    <row r="59" spans="1:16" ht="49.5" customHeight="1">
      <c r="A59" s="17">
        <v>44</v>
      </c>
      <c r="B59" s="17"/>
      <c r="C59" s="26" t="s">
        <v>76</v>
      </c>
      <c r="D59" s="18" t="s">
        <v>20</v>
      </c>
      <c r="E59" s="24">
        <v>100</v>
      </c>
      <c r="F59" s="23">
        <v>150</v>
      </c>
      <c r="G59" s="23">
        <f t="shared" si="17"/>
        <v>15000</v>
      </c>
      <c r="H59" s="23">
        <f t="shared" si="12"/>
        <v>45000</v>
      </c>
      <c r="I59" s="23">
        <f t="shared" si="13"/>
        <v>30000</v>
      </c>
      <c r="J59" s="23">
        <f t="shared" si="14"/>
        <v>7500</v>
      </c>
      <c r="K59" s="30">
        <f t="shared" si="15"/>
        <v>82500</v>
      </c>
      <c r="L59" s="23">
        <f t="shared" si="16"/>
        <v>1650</v>
      </c>
      <c r="M59" s="15" t="s">
        <v>163</v>
      </c>
      <c r="N59" s="16" t="s">
        <v>138</v>
      </c>
      <c r="O59" s="25"/>
      <c r="P59" s="25">
        <v>2</v>
      </c>
    </row>
    <row r="60" spans="1:16" ht="62.25" customHeight="1">
      <c r="A60" s="17">
        <v>45</v>
      </c>
      <c r="B60" s="17"/>
      <c r="C60" s="26" t="s">
        <v>77</v>
      </c>
      <c r="D60" s="18" t="s">
        <v>20</v>
      </c>
      <c r="E60" s="24">
        <v>10000</v>
      </c>
      <c r="F60" s="23">
        <v>1.2</v>
      </c>
      <c r="G60" s="23">
        <f t="shared" si="17"/>
        <v>12000</v>
      </c>
      <c r="H60" s="23">
        <f t="shared" si="12"/>
        <v>36000</v>
      </c>
      <c r="I60" s="23">
        <f t="shared" si="13"/>
        <v>24000</v>
      </c>
      <c r="J60" s="23">
        <f t="shared" si="14"/>
        <v>6000</v>
      </c>
      <c r="K60" s="30">
        <f t="shared" si="15"/>
        <v>66000</v>
      </c>
      <c r="L60" s="23">
        <f t="shared" si="16"/>
        <v>1320</v>
      </c>
      <c r="M60" s="27">
        <v>7080501643</v>
      </c>
      <c r="N60" s="16" t="s">
        <v>138</v>
      </c>
      <c r="O60" s="25"/>
      <c r="P60" s="25">
        <v>5</v>
      </c>
    </row>
    <row r="61" spans="1:16" ht="45" customHeight="1">
      <c r="A61" s="17">
        <v>46</v>
      </c>
      <c r="B61" s="17"/>
      <c r="C61" s="26" t="s">
        <v>78</v>
      </c>
      <c r="D61" s="18" t="s">
        <v>20</v>
      </c>
      <c r="E61" s="24">
        <v>300</v>
      </c>
      <c r="F61" s="23">
        <v>8</v>
      </c>
      <c r="G61" s="23">
        <f t="shared" si="17"/>
        <v>2400</v>
      </c>
      <c r="H61" s="23">
        <f t="shared" si="12"/>
        <v>7200</v>
      </c>
      <c r="I61" s="23">
        <f t="shared" si="13"/>
        <v>4800</v>
      </c>
      <c r="J61" s="23">
        <f t="shared" si="14"/>
        <v>1200</v>
      </c>
      <c r="K61" s="30">
        <f t="shared" si="15"/>
        <v>13200</v>
      </c>
      <c r="L61" s="23">
        <f t="shared" si="16"/>
        <v>264</v>
      </c>
      <c r="M61" s="15" t="s">
        <v>164</v>
      </c>
      <c r="N61" s="16" t="s">
        <v>138</v>
      </c>
      <c r="O61" s="25"/>
      <c r="P61" s="25">
        <v>2</v>
      </c>
    </row>
    <row r="62" spans="1:16" ht="62.25" customHeight="1">
      <c r="A62" s="17">
        <v>47</v>
      </c>
      <c r="B62" s="17"/>
      <c r="C62" s="26" t="s">
        <v>79</v>
      </c>
      <c r="D62" s="18" t="s">
        <v>20</v>
      </c>
      <c r="E62" s="24">
        <v>30</v>
      </c>
      <c r="F62" s="23">
        <v>110</v>
      </c>
      <c r="G62" s="23">
        <f t="shared" si="17"/>
        <v>3300</v>
      </c>
      <c r="H62" s="23">
        <f t="shared" si="12"/>
        <v>9900</v>
      </c>
      <c r="I62" s="23">
        <f t="shared" si="13"/>
        <v>6600</v>
      </c>
      <c r="J62" s="23">
        <f t="shared" si="14"/>
        <v>1650</v>
      </c>
      <c r="K62" s="30">
        <f t="shared" si="15"/>
        <v>18150</v>
      </c>
      <c r="L62" s="23">
        <f t="shared" si="16"/>
        <v>363</v>
      </c>
      <c r="M62" s="15" t="s">
        <v>165</v>
      </c>
      <c r="N62" s="16" t="s">
        <v>138</v>
      </c>
      <c r="O62" s="25"/>
      <c r="P62" s="25">
        <v>2</v>
      </c>
    </row>
    <row r="63" spans="1:16" ht="68.25" customHeight="1">
      <c r="A63" s="17">
        <v>48</v>
      </c>
      <c r="B63" s="17"/>
      <c r="C63" s="26" t="s">
        <v>80</v>
      </c>
      <c r="D63" s="18" t="s">
        <v>20</v>
      </c>
      <c r="E63" s="24">
        <v>300</v>
      </c>
      <c r="F63" s="23">
        <v>13</v>
      </c>
      <c r="G63" s="23">
        <f t="shared" si="17"/>
        <v>3900</v>
      </c>
      <c r="H63" s="23">
        <f t="shared" si="12"/>
        <v>11700</v>
      </c>
      <c r="I63" s="23">
        <f t="shared" si="13"/>
        <v>7800</v>
      </c>
      <c r="J63" s="23">
        <f t="shared" si="14"/>
        <v>1950</v>
      </c>
      <c r="K63" s="30">
        <f t="shared" si="15"/>
        <v>21450</v>
      </c>
      <c r="L63" s="23">
        <f t="shared" si="16"/>
        <v>429</v>
      </c>
      <c r="M63" s="15" t="s">
        <v>166</v>
      </c>
      <c r="N63" s="16" t="s">
        <v>138</v>
      </c>
      <c r="O63" s="25"/>
      <c r="P63" s="25">
        <v>2</v>
      </c>
    </row>
    <row r="64" spans="1:16" ht="45" customHeight="1">
      <c r="A64" s="17">
        <v>49</v>
      </c>
      <c r="B64" s="17"/>
      <c r="C64" s="26" t="s">
        <v>81</v>
      </c>
      <c r="D64" s="18" t="s">
        <v>20</v>
      </c>
      <c r="E64" s="24">
        <v>40</v>
      </c>
      <c r="F64" s="23">
        <v>425</v>
      </c>
      <c r="G64" s="23">
        <f t="shared" si="17"/>
        <v>17000</v>
      </c>
      <c r="H64" s="23">
        <f t="shared" si="12"/>
        <v>51000</v>
      </c>
      <c r="I64" s="23">
        <f t="shared" si="13"/>
        <v>34000</v>
      </c>
      <c r="J64" s="23">
        <f t="shared" si="14"/>
        <v>8500</v>
      </c>
      <c r="K64" s="30">
        <f t="shared" si="15"/>
        <v>93500</v>
      </c>
      <c r="L64" s="23">
        <f t="shared" si="16"/>
        <v>1870</v>
      </c>
      <c r="M64" s="27">
        <v>7080593230</v>
      </c>
      <c r="N64" s="16" t="s">
        <v>138</v>
      </c>
      <c r="O64" s="25"/>
      <c r="P64" s="25">
        <v>2</v>
      </c>
    </row>
    <row r="65" spans="1:16" ht="86.25" customHeight="1">
      <c r="A65" s="17">
        <v>50</v>
      </c>
      <c r="B65" s="17"/>
      <c r="C65" s="26" t="s">
        <v>82</v>
      </c>
      <c r="D65" s="18" t="s">
        <v>20</v>
      </c>
      <c r="E65" s="24">
        <v>120</v>
      </c>
      <c r="F65" s="23">
        <v>51</v>
      </c>
      <c r="G65" s="23">
        <f t="shared" si="17"/>
        <v>6120</v>
      </c>
      <c r="H65" s="23">
        <f t="shared" si="12"/>
        <v>18360</v>
      </c>
      <c r="I65" s="23">
        <f t="shared" si="13"/>
        <v>12240</v>
      </c>
      <c r="J65" s="23">
        <f t="shared" si="14"/>
        <v>3060</v>
      </c>
      <c r="K65" s="30">
        <f t="shared" si="15"/>
        <v>33660</v>
      </c>
      <c r="L65" s="23">
        <f t="shared" si="16"/>
        <v>673.2</v>
      </c>
      <c r="M65" s="15" t="s">
        <v>167</v>
      </c>
      <c r="N65" s="16" t="s">
        <v>138</v>
      </c>
      <c r="O65" s="25"/>
      <c r="P65" s="25">
        <v>2</v>
      </c>
    </row>
    <row r="66" spans="1:16" ht="51" customHeight="1">
      <c r="A66" s="45" t="s">
        <v>83</v>
      </c>
      <c r="B66" s="45"/>
      <c r="C66" s="45"/>
      <c r="D66" s="45"/>
      <c r="E66" s="45"/>
      <c r="F66" s="45"/>
      <c r="G66" s="45"/>
      <c r="H66" s="45">
        <f>G66*2</f>
        <v>0</v>
      </c>
      <c r="I66" s="45"/>
      <c r="J66" s="45"/>
      <c r="K66" s="45"/>
      <c r="L66" s="45"/>
      <c r="M66" s="45"/>
      <c r="N66" s="33"/>
      <c r="O66" s="33"/>
      <c r="P66" s="33"/>
    </row>
    <row r="67" spans="1:16" ht="72" customHeight="1">
      <c r="A67" s="17">
        <v>51</v>
      </c>
      <c r="B67" s="17"/>
      <c r="C67" s="26" t="s">
        <v>84</v>
      </c>
      <c r="D67" s="18" t="s">
        <v>20</v>
      </c>
      <c r="E67" s="24">
        <v>25</v>
      </c>
      <c r="F67" s="23">
        <v>2200</v>
      </c>
      <c r="G67" s="23">
        <f aca="true" t="shared" si="18" ref="G67:G83">F67*E67</f>
        <v>55000</v>
      </c>
      <c r="H67" s="23">
        <f aca="true" t="shared" si="19" ref="H67:H83">G67*3</f>
        <v>165000</v>
      </c>
      <c r="I67" s="23">
        <f aca="true" t="shared" si="20" ref="I67:I83">G67*2</f>
        <v>110000</v>
      </c>
      <c r="J67" s="23">
        <f aca="true" t="shared" si="21" ref="J67:J83">G67/2</f>
        <v>27500</v>
      </c>
      <c r="K67" s="30">
        <f aca="true" t="shared" si="22" ref="K67:K83">H67+I67+J67</f>
        <v>302500</v>
      </c>
      <c r="L67" s="23">
        <f aca="true" t="shared" si="23" ref="L67:L83">K67*2/100</f>
        <v>6050</v>
      </c>
      <c r="M67" s="15" t="s">
        <v>168</v>
      </c>
      <c r="N67" s="16" t="s">
        <v>137</v>
      </c>
      <c r="O67" s="25" t="s">
        <v>85</v>
      </c>
      <c r="P67" s="25" t="s">
        <v>86</v>
      </c>
    </row>
    <row r="68" spans="1:16" ht="69" customHeight="1">
      <c r="A68" s="17">
        <v>52</v>
      </c>
      <c r="B68" s="17"/>
      <c r="C68" s="26" t="s">
        <v>87</v>
      </c>
      <c r="D68" s="18" t="s">
        <v>20</v>
      </c>
      <c r="E68" s="24">
        <v>25</v>
      </c>
      <c r="F68" s="23">
        <v>2200</v>
      </c>
      <c r="G68" s="23">
        <f t="shared" si="18"/>
        <v>55000</v>
      </c>
      <c r="H68" s="23">
        <f t="shared" si="19"/>
        <v>165000</v>
      </c>
      <c r="I68" s="23">
        <f t="shared" si="20"/>
        <v>110000</v>
      </c>
      <c r="J68" s="23">
        <f t="shared" si="21"/>
        <v>27500</v>
      </c>
      <c r="K68" s="30">
        <f t="shared" si="22"/>
        <v>302500</v>
      </c>
      <c r="L68" s="23">
        <f t="shared" si="23"/>
        <v>6050</v>
      </c>
      <c r="M68" s="15" t="s">
        <v>169</v>
      </c>
      <c r="N68" s="16" t="s">
        <v>137</v>
      </c>
      <c r="O68" s="25" t="s">
        <v>85</v>
      </c>
      <c r="P68" s="25" t="s">
        <v>86</v>
      </c>
    </row>
    <row r="69" spans="1:16" ht="81.75" customHeight="1">
      <c r="A69" s="17">
        <v>53</v>
      </c>
      <c r="B69" s="17"/>
      <c r="C69" s="26" t="s">
        <v>88</v>
      </c>
      <c r="D69" s="18" t="s">
        <v>20</v>
      </c>
      <c r="E69" s="24">
        <v>100</v>
      </c>
      <c r="F69" s="23">
        <v>2674</v>
      </c>
      <c r="G69" s="23">
        <f t="shared" si="18"/>
        <v>267400</v>
      </c>
      <c r="H69" s="23">
        <f t="shared" si="19"/>
        <v>802200</v>
      </c>
      <c r="I69" s="23">
        <f t="shared" si="20"/>
        <v>534800</v>
      </c>
      <c r="J69" s="23">
        <f t="shared" si="21"/>
        <v>133700</v>
      </c>
      <c r="K69" s="30">
        <f>H69+I69+J69</f>
        <v>1470700</v>
      </c>
      <c r="L69" s="23">
        <f t="shared" si="23"/>
        <v>29414</v>
      </c>
      <c r="M69" s="15" t="s">
        <v>170</v>
      </c>
      <c r="N69" s="16" t="s">
        <v>137</v>
      </c>
      <c r="O69" s="25" t="s">
        <v>85</v>
      </c>
      <c r="P69" s="25" t="s">
        <v>86</v>
      </c>
    </row>
    <row r="70" spans="1:16" ht="72.75" customHeight="1">
      <c r="A70" s="17">
        <v>54</v>
      </c>
      <c r="B70" s="17"/>
      <c r="C70" s="26" t="s">
        <v>89</v>
      </c>
      <c r="D70" s="18" t="s">
        <v>20</v>
      </c>
      <c r="E70" s="24">
        <v>50</v>
      </c>
      <c r="F70" s="23">
        <v>2000</v>
      </c>
      <c r="G70" s="23">
        <f t="shared" si="18"/>
        <v>100000</v>
      </c>
      <c r="H70" s="23">
        <f t="shared" si="19"/>
        <v>300000</v>
      </c>
      <c r="I70" s="23">
        <f t="shared" si="20"/>
        <v>200000</v>
      </c>
      <c r="J70" s="23">
        <f t="shared" si="21"/>
        <v>50000</v>
      </c>
      <c r="K70" s="30">
        <f t="shared" si="22"/>
        <v>550000</v>
      </c>
      <c r="L70" s="23">
        <f t="shared" si="23"/>
        <v>11000</v>
      </c>
      <c r="M70" s="27">
        <v>7080654486</v>
      </c>
      <c r="N70" s="16" t="s">
        <v>137</v>
      </c>
      <c r="O70" s="25" t="s">
        <v>85</v>
      </c>
      <c r="P70" s="25" t="s">
        <v>86</v>
      </c>
    </row>
    <row r="71" spans="1:16" ht="51.75" customHeight="1">
      <c r="A71" s="17">
        <v>55</v>
      </c>
      <c r="B71" s="17"/>
      <c r="C71" s="26" t="s">
        <v>90</v>
      </c>
      <c r="D71" s="18" t="s">
        <v>20</v>
      </c>
      <c r="E71" s="24">
        <v>60</v>
      </c>
      <c r="F71" s="23">
        <v>2500</v>
      </c>
      <c r="G71" s="23">
        <f t="shared" si="18"/>
        <v>150000</v>
      </c>
      <c r="H71" s="23">
        <f t="shared" si="19"/>
        <v>450000</v>
      </c>
      <c r="I71" s="23">
        <f t="shared" si="20"/>
        <v>300000</v>
      </c>
      <c r="J71" s="23">
        <f t="shared" si="21"/>
        <v>75000</v>
      </c>
      <c r="K71" s="30">
        <f t="shared" si="22"/>
        <v>825000</v>
      </c>
      <c r="L71" s="23">
        <f t="shared" si="23"/>
        <v>16500</v>
      </c>
      <c r="M71" s="27">
        <v>7080660978</v>
      </c>
      <c r="N71" s="16" t="s">
        <v>137</v>
      </c>
      <c r="O71" s="25" t="s">
        <v>85</v>
      </c>
      <c r="P71" s="25" t="s">
        <v>86</v>
      </c>
    </row>
    <row r="72" spans="1:16" ht="55.5" customHeight="1">
      <c r="A72" s="17">
        <v>56</v>
      </c>
      <c r="B72" s="17"/>
      <c r="C72" s="26" t="s">
        <v>91</v>
      </c>
      <c r="D72" s="18" t="s">
        <v>20</v>
      </c>
      <c r="E72" s="24">
        <v>20</v>
      </c>
      <c r="F72" s="23">
        <v>2300</v>
      </c>
      <c r="G72" s="23">
        <f t="shared" si="18"/>
        <v>46000</v>
      </c>
      <c r="H72" s="23">
        <f t="shared" si="19"/>
        <v>138000</v>
      </c>
      <c r="I72" s="23">
        <f t="shared" si="20"/>
        <v>92000</v>
      </c>
      <c r="J72" s="23">
        <f t="shared" si="21"/>
        <v>23000</v>
      </c>
      <c r="K72" s="30">
        <f t="shared" si="22"/>
        <v>253000</v>
      </c>
      <c r="L72" s="23">
        <f t="shared" si="23"/>
        <v>5060</v>
      </c>
      <c r="M72" s="15" t="s">
        <v>171</v>
      </c>
      <c r="N72" s="16" t="s">
        <v>137</v>
      </c>
      <c r="O72" s="25" t="s">
        <v>85</v>
      </c>
      <c r="P72" s="25" t="s">
        <v>86</v>
      </c>
    </row>
    <row r="73" spans="1:16" ht="54" customHeight="1">
      <c r="A73" s="17">
        <v>57</v>
      </c>
      <c r="B73" s="17"/>
      <c r="C73" s="26" t="s">
        <v>92</v>
      </c>
      <c r="D73" s="18" t="s">
        <v>20</v>
      </c>
      <c r="E73" s="24">
        <v>10</v>
      </c>
      <c r="F73" s="23">
        <v>2300</v>
      </c>
      <c r="G73" s="23">
        <f t="shared" si="18"/>
        <v>23000</v>
      </c>
      <c r="H73" s="23">
        <f t="shared" si="19"/>
        <v>69000</v>
      </c>
      <c r="I73" s="23">
        <f t="shared" si="20"/>
        <v>46000</v>
      </c>
      <c r="J73" s="23">
        <f t="shared" si="21"/>
        <v>11500</v>
      </c>
      <c r="K73" s="30">
        <f t="shared" si="22"/>
        <v>126500</v>
      </c>
      <c r="L73" s="23">
        <f t="shared" si="23"/>
        <v>2530</v>
      </c>
      <c r="M73" s="15" t="s">
        <v>172</v>
      </c>
      <c r="N73" s="16" t="s">
        <v>137</v>
      </c>
      <c r="O73" s="25" t="s">
        <v>85</v>
      </c>
      <c r="P73" s="25" t="s">
        <v>86</v>
      </c>
    </row>
    <row r="74" spans="1:16" ht="63.75" customHeight="1">
      <c r="A74" s="17">
        <v>58</v>
      </c>
      <c r="B74" s="17"/>
      <c r="C74" s="26" t="s">
        <v>93</v>
      </c>
      <c r="D74" s="18" t="s">
        <v>20</v>
      </c>
      <c r="E74" s="24">
        <v>15</v>
      </c>
      <c r="F74" s="23">
        <v>5550</v>
      </c>
      <c r="G74" s="23">
        <f t="shared" si="18"/>
        <v>83250</v>
      </c>
      <c r="H74" s="23">
        <f t="shared" si="19"/>
        <v>249750</v>
      </c>
      <c r="I74" s="23">
        <f t="shared" si="20"/>
        <v>166500</v>
      </c>
      <c r="J74" s="23">
        <f t="shared" si="21"/>
        <v>41625</v>
      </c>
      <c r="K74" s="30">
        <f t="shared" si="22"/>
        <v>457875</v>
      </c>
      <c r="L74" s="23">
        <f t="shared" si="23"/>
        <v>9157.5</v>
      </c>
      <c r="M74" s="15" t="s">
        <v>173</v>
      </c>
      <c r="N74" s="16" t="s">
        <v>137</v>
      </c>
      <c r="O74" s="25" t="s">
        <v>85</v>
      </c>
      <c r="P74" s="25" t="s">
        <v>86</v>
      </c>
    </row>
    <row r="75" spans="1:16" ht="45.75" customHeight="1">
      <c r="A75" s="17">
        <v>59</v>
      </c>
      <c r="B75" s="17"/>
      <c r="C75" s="26" t="s">
        <v>94</v>
      </c>
      <c r="D75" s="18" t="s">
        <v>20</v>
      </c>
      <c r="E75" s="24">
        <v>15</v>
      </c>
      <c r="F75" s="23">
        <v>5500</v>
      </c>
      <c r="G75" s="23">
        <f t="shared" si="18"/>
        <v>82500</v>
      </c>
      <c r="H75" s="23">
        <f t="shared" si="19"/>
        <v>247500</v>
      </c>
      <c r="I75" s="23">
        <f t="shared" si="20"/>
        <v>165000</v>
      </c>
      <c r="J75" s="23">
        <f t="shared" si="21"/>
        <v>41250</v>
      </c>
      <c r="K75" s="30">
        <f t="shared" si="22"/>
        <v>453750</v>
      </c>
      <c r="L75" s="23">
        <f t="shared" si="23"/>
        <v>9075</v>
      </c>
      <c r="M75" s="27">
        <v>7080677780</v>
      </c>
      <c r="N75" s="16" t="s">
        <v>137</v>
      </c>
      <c r="O75" s="25" t="s">
        <v>85</v>
      </c>
      <c r="P75" s="25" t="s">
        <v>86</v>
      </c>
    </row>
    <row r="76" spans="1:16" s="3" customFormat="1" ht="60.75" customHeight="1">
      <c r="A76" s="25">
        <v>60</v>
      </c>
      <c r="B76" s="25"/>
      <c r="C76" s="16" t="s">
        <v>95</v>
      </c>
      <c r="D76" s="28" t="s">
        <v>20</v>
      </c>
      <c r="E76" s="29">
        <v>5</v>
      </c>
      <c r="F76" s="30">
        <v>19500</v>
      </c>
      <c r="G76" s="30">
        <f t="shared" si="18"/>
        <v>97500</v>
      </c>
      <c r="H76" s="23">
        <f t="shared" si="19"/>
        <v>292500</v>
      </c>
      <c r="I76" s="23">
        <f t="shared" si="20"/>
        <v>195000</v>
      </c>
      <c r="J76" s="30">
        <f t="shared" si="21"/>
        <v>48750</v>
      </c>
      <c r="K76" s="30">
        <f t="shared" si="22"/>
        <v>536250</v>
      </c>
      <c r="L76" s="30">
        <f t="shared" si="23"/>
        <v>10725</v>
      </c>
      <c r="M76" s="15" t="s">
        <v>174</v>
      </c>
      <c r="N76" s="16" t="s">
        <v>137</v>
      </c>
      <c r="O76" s="25"/>
      <c r="P76" s="25" t="s">
        <v>86</v>
      </c>
    </row>
    <row r="77" spans="1:16" ht="49.5" customHeight="1">
      <c r="A77" s="17">
        <v>61</v>
      </c>
      <c r="B77" s="17"/>
      <c r="C77" s="26" t="s">
        <v>96</v>
      </c>
      <c r="D77" s="18" t="s">
        <v>20</v>
      </c>
      <c r="E77" s="24">
        <v>15</v>
      </c>
      <c r="F77" s="23">
        <v>2850</v>
      </c>
      <c r="G77" s="23">
        <f t="shared" si="18"/>
        <v>42750</v>
      </c>
      <c r="H77" s="23">
        <f t="shared" si="19"/>
        <v>128250</v>
      </c>
      <c r="I77" s="23">
        <f t="shared" si="20"/>
        <v>85500</v>
      </c>
      <c r="J77" s="23">
        <f t="shared" si="21"/>
        <v>21375</v>
      </c>
      <c r="K77" s="30">
        <f t="shared" si="22"/>
        <v>235125</v>
      </c>
      <c r="L77" s="23">
        <f t="shared" si="23"/>
        <v>4702.5</v>
      </c>
      <c r="M77" s="15" t="s">
        <v>175</v>
      </c>
      <c r="N77" s="16" t="s">
        <v>137</v>
      </c>
      <c r="O77" s="25" t="s">
        <v>85</v>
      </c>
      <c r="P77" s="25">
        <v>2</v>
      </c>
    </row>
    <row r="78" spans="1:16" ht="45" customHeight="1">
      <c r="A78" s="17">
        <v>62</v>
      </c>
      <c r="B78" s="17"/>
      <c r="C78" s="26" t="s">
        <v>97</v>
      </c>
      <c r="D78" s="18" t="s">
        <v>20</v>
      </c>
      <c r="E78" s="24">
        <v>10</v>
      </c>
      <c r="F78" s="23">
        <v>4500</v>
      </c>
      <c r="G78" s="23">
        <f t="shared" si="18"/>
        <v>45000</v>
      </c>
      <c r="H78" s="23">
        <f t="shared" si="19"/>
        <v>135000</v>
      </c>
      <c r="I78" s="23">
        <f t="shared" si="20"/>
        <v>90000</v>
      </c>
      <c r="J78" s="23">
        <f t="shared" si="21"/>
        <v>22500</v>
      </c>
      <c r="K78" s="30">
        <f t="shared" si="22"/>
        <v>247500</v>
      </c>
      <c r="L78" s="23">
        <f t="shared" si="23"/>
        <v>4950</v>
      </c>
      <c r="M78" s="15" t="s">
        <v>176</v>
      </c>
      <c r="N78" s="16" t="s">
        <v>137</v>
      </c>
      <c r="O78" s="25" t="s">
        <v>85</v>
      </c>
      <c r="P78" s="25">
        <v>2</v>
      </c>
    </row>
    <row r="79" spans="1:16" ht="60.75" customHeight="1">
      <c r="A79" s="17">
        <v>63</v>
      </c>
      <c r="B79" s="17"/>
      <c r="C79" s="26" t="s">
        <v>98</v>
      </c>
      <c r="D79" s="18" t="s">
        <v>20</v>
      </c>
      <c r="E79" s="24">
        <v>30</v>
      </c>
      <c r="F79" s="23">
        <v>600</v>
      </c>
      <c r="G79" s="23">
        <f t="shared" si="18"/>
        <v>18000</v>
      </c>
      <c r="H79" s="23">
        <f t="shared" si="19"/>
        <v>54000</v>
      </c>
      <c r="I79" s="23">
        <f t="shared" si="20"/>
        <v>36000</v>
      </c>
      <c r="J79" s="23">
        <f t="shared" si="21"/>
        <v>9000</v>
      </c>
      <c r="K79" s="30">
        <f t="shared" si="22"/>
        <v>99000</v>
      </c>
      <c r="L79" s="23">
        <f t="shared" si="23"/>
        <v>1980</v>
      </c>
      <c r="M79" s="15" t="s">
        <v>177</v>
      </c>
      <c r="N79" s="16" t="s">
        <v>137</v>
      </c>
      <c r="O79" s="25" t="s">
        <v>85</v>
      </c>
      <c r="P79" s="25">
        <v>2</v>
      </c>
    </row>
    <row r="80" spans="1:16" ht="66.75" customHeight="1">
      <c r="A80" s="17">
        <v>64</v>
      </c>
      <c r="B80" s="17"/>
      <c r="C80" s="26" t="s">
        <v>99</v>
      </c>
      <c r="D80" s="18" t="s">
        <v>20</v>
      </c>
      <c r="E80" s="24">
        <v>30</v>
      </c>
      <c r="F80" s="23">
        <v>848</v>
      </c>
      <c r="G80" s="23">
        <f t="shared" si="18"/>
        <v>25440</v>
      </c>
      <c r="H80" s="23">
        <f t="shared" si="19"/>
        <v>76320</v>
      </c>
      <c r="I80" s="23">
        <f t="shared" si="20"/>
        <v>50880</v>
      </c>
      <c r="J80" s="23">
        <f t="shared" si="21"/>
        <v>12720</v>
      </c>
      <c r="K80" s="30">
        <f t="shared" si="22"/>
        <v>139920</v>
      </c>
      <c r="L80" s="23">
        <f t="shared" si="23"/>
        <v>2798.4</v>
      </c>
      <c r="M80" s="15" t="s">
        <v>178</v>
      </c>
      <c r="N80" s="16" t="s">
        <v>137</v>
      </c>
      <c r="O80" s="25" t="s">
        <v>85</v>
      </c>
      <c r="P80" s="25">
        <v>2</v>
      </c>
    </row>
    <row r="81" spans="1:16" ht="47.25" customHeight="1">
      <c r="A81" s="17">
        <v>65</v>
      </c>
      <c r="B81" s="17"/>
      <c r="C81" s="26" t="s">
        <v>100</v>
      </c>
      <c r="D81" s="18" t="s">
        <v>20</v>
      </c>
      <c r="E81" s="24">
        <v>20</v>
      </c>
      <c r="F81" s="23">
        <v>900</v>
      </c>
      <c r="G81" s="23">
        <f t="shared" si="18"/>
        <v>18000</v>
      </c>
      <c r="H81" s="23">
        <f t="shared" si="19"/>
        <v>54000</v>
      </c>
      <c r="I81" s="23">
        <f t="shared" si="20"/>
        <v>36000</v>
      </c>
      <c r="J81" s="23">
        <f t="shared" si="21"/>
        <v>9000</v>
      </c>
      <c r="K81" s="30">
        <f>H81+I81+J81</f>
        <v>99000</v>
      </c>
      <c r="L81" s="23">
        <f t="shared" si="23"/>
        <v>1980</v>
      </c>
      <c r="M81" s="27">
        <v>7080713536</v>
      </c>
      <c r="N81" s="16" t="s">
        <v>137</v>
      </c>
      <c r="O81" s="25" t="s">
        <v>85</v>
      </c>
      <c r="P81" s="25">
        <v>2</v>
      </c>
    </row>
    <row r="82" spans="1:16" ht="41.25" customHeight="1">
      <c r="A82" s="17">
        <v>66</v>
      </c>
      <c r="B82" s="17"/>
      <c r="C82" s="26" t="s">
        <v>101</v>
      </c>
      <c r="D82" s="18" t="s">
        <v>20</v>
      </c>
      <c r="E82" s="24">
        <v>10</v>
      </c>
      <c r="F82" s="23">
        <v>635</v>
      </c>
      <c r="G82" s="23">
        <f t="shared" si="18"/>
        <v>6350</v>
      </c>
      <c r="H82" s="23">
        <f t="shared" si="19"/>
        <v>19050</v>
      </c>
      <c r="I82" s="23">
        <f t="shared" si="20"/>
        <v>12700</v>
      </c>
      <c r="J82" s="23">
        <f t="shared" si="21"/>
        <v>3175</v>
      </c>
      <c r="K82" s="30">
        <f t="shared" si="22"/>
        <v>34925</v>
      </c>
      <c r="L82" s="23">
        <f t="shared" si="23"/>
        <v>698.5</v>
      </c>
      <c r="M82" s="15" t="s">
        <v>179</v>
      </c>
      <c r="N82" s="16" t="s">
        <v>137</v>
      </c>
      <c r="O82" s="25" t="s">
        <v>85</v>
      </c>
      <c r="P82" s="25">
        <v>2</v>
      </c>
    </row>
    <row r="83" spans="1:16" ht="49.5" customHeight="1">
      <c r="A83" s="17">
        <v>67</v>
      </c>
      <c r="B83" s="17"/>
      <c r="C83" s="26" t="s">
        <v>102</v>
      </c>
      <c r="D83" s="18" t="s">
        <v>20</v>
      </c>
      <c r="E83" s="24">
        <v>50</v>
      </c>
      <c r="F83" s="23">
        <v>635</v>
      </c>
      <c r="G83" s="23">
        <f t="shared" si="18"/>
        <v>31750</v>
      </c>
      <c r="H83" s="23">
        <f t="shared" si="19"/>
        <v>95250</v>
      </c>
      <c r="I83" s="23">
        <f t="shared" si="20"/>
        <v>63500</v>
      </c>
      <c r="J83" s="23">
        <f t="shared" si="21"/>
        <v>15875</v>
      </c>
      <c r="K83" s="30">
        <f t="shared" si="22"/>
        <v>174625</v>
      </c>
      <c r="L83" s="23">
        <f t="shared" si="23"/>
        <v>3492.5</v>
      </c>
      <c r="M83" s="15" t="s">
        <v>180</v>
      </c>
      <c r="N83" s="16" t="s">
        <v>137</v>
      </c>
      <c r="O83" s="25" t="s">
        <v>85</v>
      </c>
      <c r="P83" s="25">
        <v>2</v>
      </c>
    </row>
    <row r="84" spans="1:16" ht="49.5" customHeight="1">
      <c r="A84" s="45" t="s">
        <v>103</v>
      </c>
      <c r="B84" s="45"/>
      <c r="C84" s="45"/>
      <c r="D84" s="45"/>
      <c r="E84" s="45"/>
      <c r="F84" s="45"/>
      <c r="G84" s="45"/>
      <c r="H84" s="45"/>
      <c r="I84" s="45"/>
      <c r="J84" s="45"/>
      <c r="K84" s="45"/>
      <c r="L84" s="45"/>
      <c r="M84" s="45"/>
      <c r="N84" s="33"/>
      <c r="O84" s="33"/>
      <c r="P84" s="33"/>
    </row>
    <row r="85" spans="1:16" ht="63" customHeight="1">
      <c r="A85" s="17">
        <v>68</v>
      </c>
      <c r="B85" s="17"/>
      <c r="C85" s="26" t="s">
        <v>104</v>
      </c>
      <c r="D85" s="18" t="s">
        <v>20</v>
      </c>
      <c r="E85" s="24">
        <v>70</v>
      </c>
      <c r="F85" s="23">
        <v>185</v>
      </c>
      <c r="G85" s="23">
        <f>F85*E85</f>
        <v>12950</v>
      </c>
      <c r="H85" s="23">
        <f>G85*3</f>
        <v>38850</v>
      </c>
      <c r="I85" s="23">
        <f>G85*2</f>
        <v>25900</v>
      </c>
      <c r="J85" s="23">
        <f>G85/2</f>
        <v>6475</v>
      </c>
      <c r="K85" s="30">
        <f>H85+I85+J85</f>
        <v>71225</v>
      </c>
      <c r="L85" s="23">
        <f>K85*2/100</f>
        <v>1424.5</v>
      </c>
      <c r="M85" s="15" t="s">
        <v>181</v>
      </c>
      <c r="N85" s="16" t="s">
        <v>139</v>
      </c>
      <c r="O85" s="25"/>
      <c r="P85" s="25">
        <v>2</v>
      </c>
    </row>
    <row r="86" spans="1:16" ht="72.75" customHeight="1">
      <c r="A86" s="17">
        <v>69</v>
      </c>
      <c r="B86" s="17"/>
      <c r="C86" s="26" t="s">
        <v>105</v>
      </c>
      <c r="D86" s="18" t="s">
        <v>20</v>
      </c>
      <c r="E86" s="24">
        <v>5</v>
      </c>
      <c r="F86" s="23">
        <v>1585</v>
      </c>
      <c r="G86" s="23">
        <f>F86*E86</f>
        <v>7925</v>
      </c>
      <c r="H86" s="23">
        <f>G86*3</f>
        <v>23775</v>
      </c>
      <c r="I86" s="23">
        <f>G86*2</f>
        <v>15850</v>
      </c>
      <c r="J86" s="23">
        <f>G86/2</f>
        <v>3962.5</v>
      </c>
      <c r="K86" s="30">
        <f>H86+I86+J86</f>
        <v>43587.5</v>
      </c>
      <c r="L86" s="23">
        <f>K86*2/100</f>
        <v>871.75</v>
      </c>
      <c r="M86" s="27">
        <v>7080786175</v>
      </c>
      <c r="N86" s="16" t="s">
        <v>139</v>
      </c>
      <c r="O86" s="25"/>
      <c r="P86" s="25">
        <v>2</v>
      </c>
    </row>
    <row r="87" spans="1:16" ht="52.5" customHeight="1">
      <c r="A87" s="17">
        <v>70</v>
      </c>
      <c r="B87" s="17"/>
      <c r="C87" s="26" t="s">
        <v>106</v>
      </c>
      <c r="D87" s="18" t="s">
        <v>20</v>
      </c>
      <c r="E87" s="24">
        <v>10</v>
      </c>
      <c r="F87" s="23">
        <v>1083</v>
      </c>
      <c r="G87" s="23">
        <f>F87*E87</f>
        <v>10830</v>
      </c>
      <c r="H87" s="23">
        <f>G87*3</f>
        <v>32490</v>
      </c>
      <c r="I87" s="23">
        <f>G87*2</f>
        <v>21660</v>
      </c>
      <c r="J87" s="23">
        <f>G87/2</f>
        <v>5415</v>
      </c>
      <c r="K87" s="30">
        <f>H87+I87+J87</f>
        <v>59565</v>
      </c>
      <c r="L87" s="23">
        <f>K87*2/100</f>
        <v>1191.3</v>
      </c>
      <c r="M87" s="15" t="s">
        <v>182</v>
      </c>
      <c r="N87" s="16" t="s">
        <v>139</v>
      </c>
      <c r="O87" s="25"/>
      <c r="P87" s="25">
        <v>2</v>
      </c>
    </row>
    <row r="88" spans="1:16" ht="69" customHeight="1">
      <c r="A88" s="17">
        <v>71</v>
      </c>
      <c r="B88" s="17"/>
      <c r="C88" s="26" t="s">
        <v>107</v>
      </c>
      <c r="D88" s="18" t="s">
        <v>20</v>
      </c>
      <c r="E88" s="24">
        <v>15</v>
      </c>
      <c r="F88" s="23">
        <v>1585</v>
      </c>
      <c r="G88" s="23">
        <f>F88*E88</f>
        <v>23775</v>
      </c>
      <c r="H88" s="23">
        <f>G88*3</f>
        <v>71325</v>
      </c>
      <c r="I88" s="23">
        <f>G88*2</f>
        <v>47550</v>
      </c>
      <c r="J88" s="23">
        <f>G88/2</f>
        <v>11887.5</v>
      </c>
      <c r="K88" s="30">
        <f>H88+I88+J88</f>
        <v>130762.5</v>
      </c>
      <c r="L88" s="23">
        <f>K88*2/100</f>
        <v>2615.25</v>
      </c>
      <c r="M88" s="15" t="s">
        <v>183</v>
      </c>
      <c r="N88" s="16" t="s">
        <v>139</v>
      </c>
      <c r="O88" s="25"/>
      <c r="P88" s="25">
        <v>2</v>
      </c>
    </row>
    <row r="89" spans="1:16" ht="112.5" customHeight="1">
      <c r="A89" s="17">
        <v>72</v>
      </c>
      <c r="B89" s="17"/>
      <c r="C89" s="26" t="s">
        <v>108</v>
      </c>
      <c r="D89" s="18" t="s">
        <v>20</v>
      </c>
      <c r="E89" s="24">
        <v>5</v>
      </c>
      <c r="F89" s="23">
        <v>14000</v>
      </c>
      <c r="G89" s="23">
        <f>F89*E89</f>
        <v>70000</v>
      </c>
      <c r="H89" s="23">
        <f>G89*3</f>
        <v>210000</v>
      </c>
      <c r="I89" s="23">
        <f>G89*2</f>
        <v>140000</v>
      </c>
      <c r="J89" s="23">
        <f>G89/2</f>
        <v>35000</v>
      </c>
      <c r="K89" s="30">
        <f>H89+I89+J89</f>
        <v>385000</v>
      </c>
      <c r="L89" s="23">
        <f>K89*2/100</f>
        <v>7700</v>
      </c>
      <c r="M89" s="15" t="s">
        <v>184</v>
      </c>
      <c r="N89" s="16" t="s">
        <v>139</v>
      </c>
      <c r="O89" s="25"/>
      <c r="P89" s="25">
        <v>2</v>
      </c>
    </row>
    <row r="90" spans="1:16" ht="57" customHeight="1">
      <c r="A90" s="45" t="s">
        <v>109</v>
      </c>
      <c r="B90" s="45"/>
      <c r="C90" s="45"/>
      <c r="D90" s="45"/>
      <c r="E90" s="45"/>
      <c r="F90" s="45"/>
      <c r="G90" s="45"/>
      <c r="H90" s="45">
        <f>G90*2</f>
        <v>0</v>
      </c>
      <c r="I90" s="45"/>
      <c r="J90" s="45"/>
      <c r="K90" s="45"/>
      <c r="L90" s="45"/>
      <c r="M90" s="45"/>
      <c r="N90" s="33"/>
      <c r="O90" s="33"/>
      <c r="P90" s="33"/>
    </row>
    <row r="91" spans="1:16" ht="60.75" customHeight="1">
      <c r="A91" s="17">
        <v>73</v>
      </c>
      <c r="B91" s="17"/>
      <c r="C91" s="26" t="s">
        <v>110</v>
      </c>
      <c r="D91" s="18" t="s">
        <v>20</v>
      </c>
      <c r="E91" s="24">
        <v>5</v>
      </c>
      <c r="F91" s="23">
        <v>4000</v>
      </c>
      <c r="G91" s="23">
        <f>F91*E91</f>
        <v>20000</v>
      </c>
      <c r="H91" s="23">
        <f>G91*3</f>
        <v>60000</v>
      </c>
      <c r="I91" s="23">
        <f>G91*2</f>
        <v>40000</v>
      </c>
      <c r="J91" s="23">
        <f>G91/2</f>
        <v>10000</v>
      </c>
      <c r="K91" s="30">
        <f>H91+I91+J91</f>
        <v>110000</v>
      </c>
      <c r="L91" s="23">
        <f>K91*2/100</f>
        <v>2200</v>
      </c>
      <c r="M91" s="27">
        <v>7081043589</v>
      </c>
      <c r="N91" s="16" t="s">
        <v>136</v>
      </c>
      <c r="O91" s="25"/>
      <c r="P91" s="25" t="s">
        <v>111</v>
      </c>
    </row>
    <row r="92" spans="1:16" ht="60.75" customHeight="1">
      <c r="A92" s="45" t="s">
        <v>112</v>
      </c>
      <c r="B92" s="45"/>
      <c r="C92" s="45"/>
      <c r="D92" s="45"/>
      <c r="E92" s="45"/>
      <c r="F92" s="45"/>
      <c r="G92" s="45"/>
      <c r="H92" s="45">
        <f>G92*2</f>
        <v>0</v>
      </c>
      <c r="I92" s="45"/>
      <c r="J92" s="45"/>
      <c r="K92" s="45"/>
      <c r="L92" s="45"/>
      <c r="M92" s="45"/>
      <c r="N92" s="33"/>
      <c r="O92" s="33"/>
      <c r="P92" s="33"/>
    </row>
    <row r="93" spans="1:16" ht="156" customHeight="1">
      <c r="A93" s="17">
        <v>74</v>
      </c>
      <c r="B93" s="17"/>
      <c r="C93" s="26" t="s">
        <v>113</v>
      </c>
      <c r="D93" s="18" t="s">
        <v>20</v>
      </c>
      <c r="E93" s="24">
        <v>15</v>
      </c>
      <c r="F93" s="23">
        <v>1400</v>
      </c>
      <c r="G93" s="23">
        <f>F93*E93</f>
        <v>21000</v>
      </c>
      <c r="H93" s="23">
        <f>G93*3</f>
        <v>63000</v>
      </c>
      <c r="I93" s="23">
        <f>G93*2</f>
        <v>42000</v>
      </c>
      <c r="J93" s="23">
        <f>G93/2</f>
        <v>10500</v>
      </c>
      <c r="K93" s="30">
        <f>H93+I93+J93</f>
        <v>115500</v>
      </c>
      <c r="L93" s="23">
        <f>K93*2/100</f>
        <v>2310</v>
      </c>
      <c r="M93" s="27">
        <v>7081046802</v>
      </c>
      <c r="N93" s="16" t="s">
        <v>138</v>
      </c>
      <c r="O93" s="25"/>
      <c r="P93" s="25" t="s">
        <v>111</v>
      </c>
    </row>
    <row r="94" spans="1:16" s="3" customFormat="1" ht="45" customHeight="1">
      <c r="A94" s="25"/>
      <c r="B94" s="46" t="s">
        <v>114</v>
      </c>
      <c r="C94" s="46"/>
      <c r="D94" s="46"/>
      <c r="E94" s="29"/>
      <c r="F94" s="30"/>
      <c r="G94" s="30">
        <f>G6+G7+G10+G13+G14+G15+G16+G17+G18+G19+G20+G21+G22+G23+G24+G25+G26+G27+G28+G29+G30+G31+G32+G33+G34+G35+G36+G37+G38+G39+G40+G41+G45+G46+G47+G48+G49+G50+G51+G52+G53+G57+G58+G59+G60+G61+G62+G63+G64+G65+G67+G68+G69+G70+G71+G72+G73+G74+G75+G76+G77+G78+G79+G80+G81+G82+G83+G85+G86+G87+G88+G89+G91+G93</f>
        <v>1840273.7</v>
      </c>
      <c r="H94" s="30">
        <f>G94*3</f>
        <v>5520821.1</v>
      </c>
      <c r="I94" s="30">
        <f>SUM(I6:I93)</f>
        <v>3680547.4</v>
      </c>
      <c r="J94" s="30">
        <f>G94/2</f>
        <v>920136.85</v>
      </c>
      <c r="K94" s="30">
        <f>SUM(K6:K93)</f>
        <v>10121505.35</v>
      </c>
      <c r="L94" s="25"/>
      <c r="M94" s="27"/>
      <c r="N94" s="25"/>
      <c r="O94" s="25"/>
      <c r="P94" s="25"/>
    </row>
    <row r="95" spans="1:16" s="3" customFormat="1" ht="45" customHeight="1">
      <c r="A95" s="5"/>
      <c r="B95" s="5"/>
      <c r="C95" s="5"/>
      <c r="D95" s="6"/>
      <c r="E95" s="7"/>
      <c r="F95" s="8"/>
      <c r="G95" s="8"/>
      <c r="H95" s="8"/>
      <c r="I95" s="5"/>
      <c r="J95" s="5"/>
      <c r="K95" s="8"/>
      <c r="L95" s="8"/>
      <c r="M95" s="19"/>
      <c r="N95" s="8"/>
      <c r="O95" s="8"/>
      <c r="P95" s="5"/>
    </row>
    <row r="96" spans="1:18" ht="45" customHeight="1">
      <c r="A96" s="9"/>
      <c r="B96" s="9"/>
      <c r="C96" s="9"/>
      <c r="D96" s="10"/>
      <c r="E96" s="9"/>
      <c r="F96" s="11"/>
      <c r="G96" s="11"/>
      <c r="H96" s="11"/>
      <c r="I96" s="9"/>
      <c r="J96" s="9"/>
      <c r="K96" s="8"/>
      <c r="L96" s="9"/>
      <c r="M96" s="19"/>
      <c r="N96" s="5"/>
      <c r="O96" s="5"/>
      <c r="P96" s="5"/>
      <c r="R96" s="11"/>
    </row>
    <row r="97" spans="1:16" ht="45" customHeight="1">
      <c r="A97" s="9"/>
      <c r="B97" s="9"/>
      <c r="C97" s="9"/>
      <c r="D97" s="10"/>
      <c r="E97" s="9"/>
      <c r="F97" s="11"/>
      <c r="G97" s="11"/>
      <c r="H97" s="11"/>
      <c r="I97" s="9"/>
      <c r="J97" s="9"/>
      <c r="K97" s="8"/>
      <c r="L97" s="9"/>
      <c r="M97" s="19"/>
      <c r="N97" s="5"/>
      <c r="O97" s="5"/>
      <c r="P97" s="5"/>
    </row>
    <row r="98" spans="1:16" ht="45" customHeight="1">
      <c r="A98" s="9"/>
      <c r="B98" s="9"/>
      <c r="C98" s="9"/>
      <c r="D98" s="10"/>
      <c r="E98" s="9"/>
      <c r="F98" s="11"/>
      <c r="G98" s="11"/>
      <c r="H98" s="11"/>
      <c r="I98" s="9"/>
      <c r="J98" s="9"/>
      <c r="K98" s="8"/>
      <c r="L98" s="9"/>
      <c r="M98" s="19"/>
      <c r="N98" s="5"/>
      <c r="O98" s="5"/>
      <c r="P98" s="5"/>
    </row>
    <row r="99" spans="1:16" ht="45" customHeight="1">
      <c r="A99" s="9"/>
      <c r="B99" s="9"/>
      <c r="C99" s="9"/>
      <c r="D99" s="10"/>
      <c r="E99" s="9"/>
      <c r="F99" s="11"/>
      <c r="G99" s="11"/>
      <c r="H99" s="11"/>
      <c r="I99" s="9"/>
      <c r="J99" s="9"/>
      <c r="K99" s="5"/>
      <c r="L99" s="9"/>
      <c r="M99" s="19"/>
      <c r="N99" s="5"/>
      <c r="O99" s="5"/>
      <c r="P99" s="5"/>
    </row>
    <row r="100" spans="1:16" ht="45" customHeight="1">
      <c r="A100" s="9"/>
      <c r="B100" s="9"/>
      <c r="C100" s="9"/>
      <c r="D100" s="10"/>
      <c r="E100" s="12"/>
      <c r="F100" s="11"/>
      <c r="G100" s="11"/>
      <c r="H100" s="11"/>
      <c r="I100" s="9"/>
      <c r="J100" s="9"/>
      <c r="K100" s="5"/>
      <c r="L100" s="9"/>
      <c r="M100" s="19"/>
      <c r="N100" s="5"/>
      <c r="O100" s="5"/>
      <c r="P100" s="5"/>
    </row>
    <row r="101" spans="1:16" ht="45" customHeight="1">
      <c r="A101" s="9"/>
      <c r="B101" s="9"/>
      <c r="C101" s="9"/>
      <c r="D101" s="10"/>
      <c r="E101" s="12"/>
      <c r="F101" s="11"/>
      <c r="G101" s="11"/>
      <c r="H101" s="11"/>
      <c r="I101" s="9"/>
      <c r="J101" s="9"/>
      <c r="K101" s="5"/>
      <c r="L101" s="9"/>
      <c r="M101" s="19"/>
      <c r="N101" s="5"/>
      <c r="O101" s="5"/>
      <c r="P101" s="5"/>
    </row>
    <row r="102" spans="1:16" ht="45" customHeight="1">
      <c r="A102" s="9"/>
      <c r="B102" s="9"/>
      <c r="C102" s="9"/>
      <c r="D102" s="10"/>
      <c r="E102" s="12"/>
      <c r="F102" s="11"/>
      <c r="G102" s="11"/>
      <c r="H102" s="11"/>
      <c r="I102" s="9"/>
      <c r="J102" s="9"/>
      <c r="K102" s="5"/>
      <c r="L102" s="9"/>
      <c r="M102" s="19"/>
      <c r="N102" s="5"/>
      <c r="O102" s="5"/>
      <c r="P102" s="5"/>
    </row>
    <row r="103" spans="1:16" ht="45" customHeight="1">
      <c r="A103" s="9"/>
      <c r="B103" s="9"/>
      <c r="C103" s="9"/>
      <c r="D103" s="10"/>
      <c r="E103" s="12"/>
      <c r="F103" s="11"/>
      <c r="G103" s="11"/>
      <c r="H103" s="11"/>
      <c r="I103" s="9"/>
      <c r="J103" s="9"/>
      <c r="K103" s="5"/>
      <c r="L103" s="9"/>
      <c r="M103" s="19"/>
      <c r="N103" s="5"/>
      <c r="O103" s="5"/>
      <c r="P103" s="5"/>
    </row>
    <row r="104" spans="1:16" ht="45" customHeight="1">
      <c r="A104" s="9"/>
      <c r="B104" s="9"/>
      <c r="C104" s="9"/>
      <c r="D104" s="10"/>
      <c r="E104" s="12"/>
      <c r="F104" s="11"/>
      <c r="G104" s="11"/>
      <c r="H104" s="11"/>
      <c r="I104" s="9"/>
      <c r="J104" s="9"/>
      <c r="K104" s="5"/>
      <c r="L104" s="9"/>
      <c r="M104" s="19"/>
      <c r="N104" s="5"/>
      <c r="O104" s="5"/>
      <c r="P104" s="5"/>
    </row>
    <row r="105" spans="1:16" ht="45" customHeight="1">
      <c r="A105" s="9"/>
      <c r="B105" s="9"/>
      <c r="C105" s="9"/>
      <c r="D105" s="10"/>
      <c r="E105" s="12"/>
      <c r="F105" s="11"/>
      <c r="G105" s="11"/>
      <c r="H105" s="11"/>
      <c r="I105" s="9"/>
      <c r="J105" s="9"/>
      <c r="K105" s="5"/>
      <c r="L105" s="9"/>
      <c r="M105" s="19"/>
      <c r="N105" s="5"/>
      <c r="O105" s="5"/>
      <c r="P105" s="5"/>
    </row>
    <row r="106" spans="1:16" ht="45" customHeight="1">
      <c r="A106" s="9"/>
      <c r="B106" s="9"/>
      <c r="C106" s="9"/>
      <c r="D106" s="10"/>
      <c r="E106" s="12"/>
      <c r="F106" s="11"/>
      <c r="G106" s="11"/>
      <c r="H106" s="11"/>
      <c r="I106" s="9"/>
      <c r="J106" s="9"/>
      <c r="K106" s="5"/>
      <c r="L106" s="9"/>
      <c r="M106" s="19"/>
      <c r="N106" s="5"/>
      <c r="O106" s="5"/>
      <c r="P106" s="5"/>
    </row>
    <row r="107" spans="1:16" ht="45" customHeight="1">
      <c r="A107" s="9"/>
      <c r="B107" s="9"/>
      <c r="C107" s="9"/>
      <c r="D107" s="10"/>
      <c r="E107" s="12"/>
      <c r="F107" s="11"/>
      <c r="G107" s="11"/>
      <c r="H107" s="11"/>
      <c r="I107" s="9"/>
      <c r="J107" s="9"/>
      <c r="K107" s="5"/>
      <c r="L107" s="9"/>
      <c r="M107" s="19"/>
      <c r="N107" s="5"/>
      <c r="O107" s="5"/>
      <c r="P107" s="5"/>
    </row>
    <row r="108" spans="1:16" ht="45" customHeight="1">
      <c r="A108" s="9"/>
      <c r="B108" s="9"/>
      <c r="C108" s="9"/>
      <c r="D108" s="10"/>
      <c r="E108" s="12"/>
      <c r="F108" s="11"/>
      <c r="G108" s="11"/>
      <c r="H108" s="11"/>
      <c r="I108" s="9"/>
      <c r="J108" s="9"/>
      <c r="K108" s="5"/>
      <c r="L108" s="9"/>
      <c r="M108" s="19"/>
      <c r="N108" s="5"/>
      <c r="O108" s="5"/>
      <c r="P108" s="5"/>
    </row>
    <row r="109" spans="1:16" ht="45" customHeight="1">
      <c r="A109" s="9"/>
      <c r="B109" s="9"/>
      <c r="C109" s="9"/>
      <c r="D109" s="10"/>
      <c r="E109" s="12"/>
      <c r="F109" s="11"/>
      <c r="G109" s="11"/>
      <c r="H109" s="11"/>
      <c r="I109" s="9"/>
      <c r="J109" s="9"/>
      <c r="K109" s="5"/>
      <c r="L109" s="9"/>
      <c r="M109" s="19"/>
      <c r="N109" s="5"/>
      <c r="O109" s="5"/>
      <c r="P109" s="5"/>
    </row>
    <row r="110" spans="1:16" ht="45" customHeight="1">
      <c r="A110" s="9"/>
      <c r="B110" s="9"/>
      <c r="C110" s="9"/>
      <c r="D110" s="10"/>
      <c r="E110" s="12"/>
      <c r="F110" s="11"/>
      <c r="G110" s="11"/>
      <c r="H110" s="11"/>
      <c r="I110" s="9"/>
      <c r="J110" s="9"/>
      <c r="K110" s="5"/>
      <c r="L110" s="9"/>
      <c r="M110" s="19"/>
      <c r="N110" s="5"/>
      <c r="O110" s="5"/>
      <c r="P110" s="5"/>
    </row>
    <row r="111" spans="1:16" ht="45" customHeight="1">
      <c r="A111" s="9"/>
      <c r="B111" s="9"/>
      <c r="C111" s="9"/>
      <c r="D111" s="10"/>
      <c r="E111" s="12"/>
      <c r="F111" s="11"/>
      <c r="G111" s="11"/>
      <c r="H111" s="11"/>
      <c r="I111" s="9"/>
      <c r="J111" s="9"/>
      <c r="K111" s="5"/>
      <c r="L111" s="9"/>
      <c r="M111" s="19"/>
      <c r="N111" s="5"/>
      <c r="O111" s="5"/>
      <c r="P111" s="5"/>
    </row>
    <row r="112" spans="1:16" ht="45" customHeight="1">
      <c r="A112" s="9"/>
      <c r="B112" s="9"/>
      <c r="C112" s="9"/>
      <c r="D112" s="10"/>
      <c r="E112" s="12"/>
      <c r="F112" s="11"/>
      <c r="G112" s="11"/>
      <c r="H112" s="11"/>
      <c r="I112" s="9"/>
      <c r="J112" s="9"/>
      <c r="K112" s="5"/>
      <c r="L112" s="9"/>
      <c r="M112" s="19"/>
      <c r="N112" s="5"/>
      <c r="O112" s="5"/>
      <c r="P112" s="5"/>
    </row>
    <row r="113" spans="1:16" ht="45" customHeight="1">
      <c r="A113" s="9"/>
      <c r="B113" s="9"/>
      <c r="C113" s="9"/>
      <c r="D113" s="10"/>
      <c r="E113" s="12"/>
      <c r="F113" s="11"/>
      <c r="G113" s="11"/>
      <c r="H113" s="11"/>
      <c r="I113" s="9"/>
      <c r="J113" s="9"/>
      <c r="K113" s="5"/>
      <c r="L113" s="9"/>
      <c r="M113" s="19"/>
      <c r="N113" s="5"/>
      <c r="O113" s="5"/>
      <c r="P113" s="5"/>
    </row>
    <row r="114" spans="1:16" ht="45" customHeight="1">
      <c r="A114" s="9"/>
      <c r="B114" s="9"/>
      <c r="C114" s="9"/>
      <c r="D114" s="10"/>
      <c r="E114" s="12"/>
      <c r="F114" s="11"/>
      <c r="G114" s="11"/>
      <c r="H114" s="11"/>
      <c r="I114" s="9"/>
      <c r="J114" s="9"/>
      <c r="K114" s="5"/>
      <c r="L114" s="9"/>
      <c r="M114" s="19"/>
      <c r="N114" s="5"/>
      <c r="O114" s="5"/>
      <c r="P114" s="5"/>
    </row>
    <row r="115" spans="1:16" ht="45" customHeight="1">
      <c r="A115" s="9"/>
      <c r="B115" s="9"/>
      <c r="C115" s="9"/>
      <c r="D115" s="10"/>
      <c r="E115" s="12"/>
      <c r="F115" s="11"/>
      <c r="G115" s="11"/>
      <c r="H115" s="11"/>
      <c r="I115" s="9"/>
      <c r="J115" s="9"/>
      <c r="K115" s="5"/>
      <c r="L115" s="9"/>
      <c r="M115" s="19"/>
      <c r="N115" s="5"/>
      <c r="O115" s="5"/>
      <c r="P115" s="5"/>
    </row>
    <row r="116" spans="1:16" ht="45" customHeight="1">
      <c r="A116" s="9"/>
      <c r="B116" s="9"/>
      <c r="C116" s="9"/>
      <c r="D116" s="10"/>
      <c r="E116" s="12"/>
      <c r="F116" s="11"/>
      <c r="G116" s="11"/>
      <c r="H116" s="11"/>
      <c r="I116" s="9"/>
      <c r="J116" s="9"/>
      <c r="K116" s="5"/>
      <c r="L116" s="9"/>
      <c r="M116" s="19"/>
      <c r="N116" s="5"/>
      <c r="O116" s="5"/>
      <c r="P116" s="5"/>
    </row>
    <row r="117" spans="1:16" ht="45" customHeight="1">
      <c r="A117" s="9"/>
      <c r="B117" s="9"/>
      <c r="C117" s="9"/>
      <c r="D117" s="10"/>
      <c r="E117" s="12"/>
      <c r="F117" s="11"/>
      <c r="G117" s="11"/>
      <c r="H117" s="11"/>
      <c r="I117" s="9"/>
      <c r="J117" s="9"/>
      <c r="K117" s="5"/>
      <c r="L117" s="9"/>
      <c r="M117" s="19"/>
      <c r="N117" s="5"/>
      <c r="O117" s="5"/>
      <c r="P117" s="5"/>
    </row>
    <row r="118" spans="1:16" ht="45" customHeight="1">
      <c r="A118" s="9"/>
      <c r="B118" s="9"/>
      <c r="C118" s="9"/>
      <c r="D118" s="10"/>
      <c r="E118" s="12"/>
      <c r="F118" s="11"/>
      <c r="G118" s="11"/>
      <c r="H118" s="11"/>
      <c r="I118" s="9"/>
      <c r="J118" s="9"/>
      <c r="K118" s="5"/>
      <c r="L118" s="9"/>
      <c r="M118" s="19"/>
      <c r="N118" s="5"/>
      <c r="O118" s="5"/>
      <c r="P118" s="5"/>
    </row>
    <row r="119" spans="1:16" ht="45" customHeight="1">
      <c r="A119" s="9"/>
      <c r="B119" s="9"/>
      <c r="C119" s="9"/>
      <c r="D119" s="10"/>
      <c r="E119" s="12"/>
      <c r="F119" s="11"/>
      <c r="G119" s="11"/>
      <c r="H119" s="11"/>
      <c r="I119" s="9"/>
      <c r="J119" s="9"/>
      <c r="K119" s="5"/>
      <c r="L119" s="9"/>
      <c r="M119" s="19"/>
      <c r="N119" s="5"/>
      <c r="O119" s="5"/>
      <c r="P119" s="5"/>
    </row>
    <row r="120" spans="1:16" ht="45" customHeight="1">
      <c r="A120" s="9"/>
      <c r="B120" s="9"/>
      <c r="C120" s="9"/>
      <c r="D120" s="10"/>
      <c r="E120" s="12"/>
      <c r="F120" s="11"/>
      <c r="G120" s="11"/>
      <c r="H120" s="11"/>
      <c r="I120" s="9"/>
      <c r="J120" s="9"/>
      <c r="K120" s="5"/>
      <c r="L120" s="9"/>
      <c r="M120" s="19"/>
      <c r="N120" s="5"/>
      <c r="O120" s="5"/>
      <c r="P120" s="5"/>
    </row>
    <row r="121" spans="1:16" ht="45" customHeight="1">
      <c r="A121" s="9"/>
      <c r="B121" s="9"/>
      <c r="C121" s="9"/>
      <c r="D121" s="10"/>
      <c r="E121" s="12"/>
      <c r="F121" s="11"/>
      <c r="G121" s="11"/>
      <c r="H121" s="11"/>
      <c r="I121" s="9"/>
      <c r="J121" s="9"/>
      <c r="K121" s="5"/>
      <c r="L121" s="9"/>
      <c r="M121" s="19"/>
      <c r="N121" s="5"/>
      <c r="O121" s="5"/>
      <c r="P121" s="5"/>
    </row>
    <row r="122" spans="1:16" ht="45" customHeight="1">
      <c r="A122" s="9"/>
      <c r="B122" s="9"/>
      <c r="C122" s="9"/>
      <c r="D122" s="10"/>
      <c r="E122" s="12"/>
      <c r="F122" s="11"/>
      <c r="G122" s="11"/>
      <c r="H122" s="11"/>
      <c r="I122" s="9"/>
      <c r="J122" s="9"/>
      <c r="K122" s="5"/>
      <c r="L122" s="9"/>
      <c r="M122" s="19"/>
      <c r="N122" s="5"/>
      <c r="O122" s="5"/>
      <c r="P122" s="5"/>
    </row>
    <row r="123" spans="1:16" ht="45" customHeight="1">
      <c r="A123" s="9"/>
      <c r="B123" s="9"/>
      <c r="C123" s="9"/>
      <c r="D123" s="10"/>
      <c r="E123" s="12"/>
      <c r="F123" s="11"/>
      <c r="G123" s="11"/>
      <c r="H123" s="11"/>
      <c r="I123" s="9"/>
      <c r="J123" s="9"/>
      <c r="K123" s="5"/>
      <c r="L123" s="9"/>
      <c r="M123" s="19"/>
      <c r="N123" s="5"/>
      <c r="O123" s="5"/>
      <c r="P123" s="5"/>
    </row>
    <row r="124" spans="1:16" ht="45" customHeight="1">
      <c r="A124" s="9"/>
      <c r="B124" s="9"/>
      <c r="C124" s="9"/>
      <c r="D124" s="10"/>
      <c r="E124" s="12"/>
      <c r="F124" s="11"/>
      <c r="G124" s="11"/>
      <c r="H124" s="11"/>
      <c r="I124" s="9"/>
      <c r="J124" s="9"/>
      <c r="K124" s="5"/>
      <c r="L124" s="9"/>
      <c r="M124" s="19"/>
      <c r="N124" s="5"/>
      <c r="O124" s="5"/>
      <c r="P124" s="5"/>
    </row>
    <row r="125" spans="1:16" ht="45" customHeight="1">
      <c r="A125" s="9"/>
      <c r="B125" s="9"/>
      <c r="C125" s="9"/>
      <c r="D125" s="10"/>
      <c r="E125" s="12"/>
      <c r="F125" s="11"/>
      <c r="G125" s="11"/>
      <c r="H125" s="11"/>
      <c r="I125" s="9"/>
      <c r="J125" s="9"/>
      <c r="K125" s="5"/>
      <c r="L125" s="9"/>
      <c r="M125" s="19"/>
      <c r="N125" s="5"/>
      <c r="O125" s="5"/>
      <c r="P125" s="5"/>
    </row>
    <row r="126" spans="1:16" ht="45" customHeight="1">
      <c r="A126" s="9"/>
      <c r="B126" s="9"/>
      <c r="C126" s="9"/>
      <c r="D126" s="10"/>
      <c r="E126" s="12"/>
      <c r="F126" s="11"/>
      <c r="G126" s="11"/>
      <c r="H126" s="11"/>
      <c r="I126" s="9"/>
      <c r="J126" s="9"/>
      <c r="K126" s="5"/>
      <c r="L126" s="9"/>
      <c r="M126" s="19"/>
      <c r="N126" s="5"/>
      <c r="O126" s="5"/>
      <c r="P126" s="5"/>
    </row>
    <row r="127" spans="1:16" ht="45" customHeight="1">
      <c r="A127" s="9"/>
      <c r="B127" s="9"/>
      <c r="C127" s="9"/>
      <c r="D127" s="10"/>
      <c r="E127" s="12"/>
      <c r="F127" s="11"/>
      <c r="G127" s="11"/>
      <c r="H127" s="11"/>
      <c r="I127" s="9"/>
      <c r="J127" s="9"/>
      <c r="K127" s="5"/>
      <c r="L127" s="9"/>
      <c r="M127" s="19"/>
      <c r="N127" s="5"/>
      <c r="O127" s="5"/>
      <c r="P127" s="5"/>
    </row>
    <row r="128" spans="1:16" ht="45" customHeight="1">
      <c r="A128" s="9"/>
      <c r="B128" s="9"/>
      <c r="C128" s="9"/>
      <c r="D128" s="10"/>
      <c r="E128" s="12"/>
      <c r="F128" s="11"/>
      <c r="G128" s="11"/>
      <c r="H128" s="11"/>
      <c r="I128" s="9"/>
      <c r="J128" s="9"/>
      <c r="K128" s="5"/>
      <c r="L128" s="9"/>
      <c r="M128" s="19"/>
      <c r="N128" s="5"/>
      <c r="O128" s="5"/>
      <c r="P128" s="5"/>
    </row>
    <row r="129" spans="1:16" ht="45" customHeight="1">
      <c r="A129" s="9"/>
      <c r="B129" s="9"/>
      <c r="C129" s="9"/>
      <c r="D129" s="10"/>
      <c r="E129" s="12"/>
      <c r="F129" s="11"/>
      <c r="G129" s="11"/>
      <c r="H129" s="11"/>
      <c r="I129" s="9"/>
      <c r="J129" s="9"/>
      <c r="K129" s="5"/>
      <c r="L129" s="9"/>
      <c r="M129" s="19"/>
      <c r="N129" s="5"/>
      <c r="O129" s="5"/>
      <c r="P129" s="5"/>
    </row>
    <row r="130" spans="1:16" ht="45" customHeight="1">
      <c r="A130" s="9"/>
      <c r="B130" s="9"/>
      <c r="C130" s="9"/>
      <c r="D130" s="10"/>
      <c r="E130" s="12"/>
      <c r="F130" s="11"/>
      <c r="G130" s="11"/>
      <c r="H130" s="11"/>
      <c r="I130" s="9"/>
      <c r="J130" s="9"/>
      <c r="K130" s="5"/>
      <c r="L130" s="9"/>
      <c r="M130" s="19"/>
      <c r="N130" s="5"/>
      <c r="O130" s="5"/>
      <c r="P130" s="5"/>
    </row>
    <row r="131" spans="1:16" ht="45" customHeight="1">
      <c r="A131" s="9"/>
      <c r="B131" s="9"/>
      <c r="C131" s="9"/>
      <c r="D131" s="10"/>
      <c r="E131" s="12"/>
      <c r="F131" s="11"/>
      <c r="G131" s="11"/>
      <c r="H131" s="11"/>
      <c r="I131" s="9"/>
      <c r="J131" s="9"/>
      <c r="K131" s="5"/>
      <c r="L131" s="9"/>
      <c r="M131" s="19"/>
      <c r="N131" s="5"/>
      <c r="O131" s="5"/>
      <c r="P131" s="5"/>
    </row>
    <row r="132" spans="1:16" ht="45" customHeight="1">
      <c r="A132" s="9"/>
      <c r="B132" s="9"/>
      <c r="C132" s="9"/>
      <c r="D132" s="10"/>
      <c r="E132" s="12"/>
      <c r="F132" s="11"/>
      <c r="G132" s="11"/>
      <c r="H132" s="11"/>
      <c r="I132" s="9"/>
      <c r="J132" s="9"/>
      <c r="K132" s="5"/>
      <c r="L132" s="9"/>
      <c r="M132" s="19"/>
      <c r="N132" s="5"/>
      <c r="O132" s="5"/>
      <c r="P132" s="5"/>
    </row>
    <row r="133" spans="1:16" ht="45" customHeight="1">
      <c r="A133" s="9"/>
      <c r="B133" s="9"/>
      <c r="C133" s="9"/>
      <c r="D133" s="10"/>
      <c r="E133" s="12"/>
      <c r="F133" s="11"/>
      <c r="G133" s="11"/>
      <c r="H133" s="11"/>
      <c r="I133" s="9"/>
      <c r="J133" s="9"/>
      <c r="K133" s="5"/>
      <c r="L133" s="9"/>
      <c r="M133" s="19"/>
      <c r="N133" s="5"/>
      <c r="O133" s="5"/>
      <c r="P133" s="5"/>
    </row>
    <row r="134" spans="1:16" ht="45" customHeight="1">
      <c r="A134" s="9"/>
      <c r="B134" s="9"/>
      <c r="C134" s="9"/>
      <c r="D134" s="10"/>
      <c r="E134" s="12"/>
      <c r="F134" s="11"/>
      <c r="G134" s="11"/>
      <c r="H134" s="11"/>
      <c r="I134" s="9"/>
      <c r="J134" s="9"/>
      <c r="K134" s="5"/>
      <c r="L134" s="9"/>
      <c r="M134" s="19"/>
      <c r="N134" s="5"/>
      <c r="O134" s="5"/>
      <c r="P134" s="5"/>
    </row>
    <row r="135" spans="1:16" ht="45" customHeight="1">
      <c r="A135" s="9"/>
      <c r="B135" s="9"/>
      <c r="C135" s="9"/>
      <c r="D135" s="10"/>
      <c r="E135" s="12"/>
      <c r="F135" s="11"/>
      <c r="G135" s="11"/>
      <c r="H135" s="11"/>
      <c r="I135" s="9"/>
      <c r="J135" s="9"/>
      <c r="K135" s="5"/>
      <c r="L135" s="9"/>
      <c r="M135" s="19"/>
      <c r="N135" s="5"/>
      <c r="O135" s="5"/>
      <c r="P135" s="5"/>
    </row>
    <row r="136" spans="1:16" ht="45" customHeight="1">
      <c r="A136" s="9"/>
      <c r="B136" s="9"/>
      <c r="C136" s="9"/>
      <c r="D136" s="10"/>
      <c r="E136" s="12"/>
      <c r="F136" s="11"/>
      <c r="G136" s="11"/>
      <c r="H136" s="11"/>
      <c r="I136" s="9"/>
      <c r="J136" s="9"/>
      <c r="K136" s="5"/>
      <c r="L136" s="9"/>
      <c r="M136" s="19"/>
      <c r="N136" s="5"/>
      <c r="O136" s="5"/>
      <c r="P136" s="5"/>
    </row>
    <row r="137" spans="1:16" ht="45" customHeight="1">
      <c r="A137" s="9"/>
      <c r="B137" s="9"/>
      <c r="C137" s="9"/>
      <c r="D137" s="10"/>
      <c r="E137" s="12"/>
      <c r="F137" s="11"/>
      <c r="G137" s="11"/>
      <c r="H137" s="11"/>
      <c r="I137" s="9"/>
      <c r="J137" s="9"/>
      <c r="K137" s="5"/>
      <c r="L137" s="9"/>
      <c r="M137" s="19"/>
      <c r="N137" s="5"/>
      <c r="O137" s="5"/>
      <c r="P137" s="5"/>
    </row>
    <row r="138" spans="1:16" ht="45" customHeight="1">
      <c r="A138" s="9"/>
      <c r="B138" s="9"/>
      <c r="C138" s="9"/>
      <c r="D138" s="10"/>
      <c r="E138" s="12"/>
      <c r="F138" s="11"/>
      <c r="G138" s="11"/>
      <c r="H138" s="11"/>
      <c r="I138" s="9"/>
      <c r="J138" s="9"/>
      <c r="K138" s="5"/>
      <c r="L138" s="9"/>
      <c r="M138" s="19"/>
      <c r="N138" s="5"/>
      <c r="O138" s="5"/>
      <c r="P138" s="5"/>
    </row>
    <row r="139" spans="1:16" ht="45" customHeight="1">
      <c r="A139" s="9"/>
      <c r="B139" s="9"/>
      <c r="C139" s="9"/>
      <c r="D139" s="10"/>
      <c r="E139" s="12"/>
      <c r="F139" s="11"/>
      <c r="G139" s="11"/>
      <c r="H139" s="11"/>
      <c r="I139" s="9"/>
      <c r="J139" s="9"/>
      <c r="K139" s="5"/>
      <c r="L139" s="9"/>
      <c r="M139" s="19"/>
      <c r="N139" s="5"/>
      <c r="O139" s="5"/>
      <c r="P139" s="5"/>
    </row>
    <row r="140" spans="1:16" ht="45" customHeight="1">
      <c r="A140" s="9"/>
      <c r="B140" s="9"/>
      <c r="C140" s="9"/>
      <c r="D140" s="10"/>
      <c r="E140" s="12"/>
      <c r="F140" s="11"/>
      <c r="G140" s="11"/>
      <c r="H140" s="11"/>
      <c r="I140" s="9"/>
      <c r="J140" s="9"/>
      <c r="K140" s="5"/>
      <c r="L140" s="9"/>
      <c r="M140" s="19"/>
      <c r="N140" s="5"/>
      <c r="O140" s="5"/>
      <c r="P140" s="5"/>
    </row>
    <row r="141" spans="1:16" ht="45" customHeight="1">
      <c r="A141" s="9"/>
      <c r="B141" s="9"/>
      <c r="C141" s="9"/>
      <c r="D141" s="10"/>
      <c r="E141" s="12"/>
      <c r="F141" s="11"/>
      <c r="G141" s="11"/>
      <c r="H141" s="11"/>
      <c r="I141" s="9"/>
      <c r="J141" s="9"/>
      <c r="K141" s="5"/>
      <c r="L141" s="9"/>
      <c r="M141" s="19"/>
      <c r="N141" s="5"/>
      <c r="O141" s="5"/>
      <c r="P141" s="5"/>
    </row>
    <row r="142" spans="1:16" ht="45" customHeight="1">
      <c r="A142" s="9"/>
      <c r="B142" s="9"/>
      <c r="C142" s="9"/>
      <c r="D142" s="10"/>
      <c r="E142" s="12"/>
      <c r="F142" s="11"/>
      <c r="G142" s="11"/>
      <c r="H142" s="11"/>
      <c r="I142" s="9"/>
      <c r="J142" s="9"/>
      <c r="K142" s="5"/>
      <c r="L142" s="9"/>
      <c r="M142" s="19"/>
      <c r="N142" s="5"/>
      <c r="O142" s="5"/>
      <c r="P142" s="5"/>
    </row>
    <row r="143" spans="1:16" ht="45" customHeight="1">
      <c r="A143" s="9"/>
      <c r="B143" s="9"/>
      <c r="C143" s="9"/>
      <c r="D143" s="10"/>
      <c r="E143" s="12"/>
      <c r="F143" s="11"/>
      <c r="G143" s="11"/>
      <c r="H143" s="11"/>
      <c r="I143" s="9"/>
      <c r="J143" s="9"/>
      <c r="K143" s="5"/>
      <c r="L143" s="9"/>
      <c r="M143" s="19"/>
      <c r="N143" s="5"/>
      <c r="O143" s="5"/>
      <c r="P143" s="5"/>
    </row>
    <row r="144" spans="1:16" ht="45" customHeight="1">
      <c r="A144" s="9"/>
      <c r="B144" s="9"/>
      <c r="C144" s="9"/>
      <c r="D144" s="10"/>
      <c r="E144" s="12"/>
      <c r="F144" s="11"/>
      <c r="G144" s="11"/>
      <c r="H144" s="11"/>
      <c r="I144" s="9"/>
      <c r="J144" s="9"/>
      <c r="K144" s="5"/>
      <c r="L144" s="9"/>
      <c r="M144" s="19"/>
      <c r="N144" s="5"/>
      <c r="O144" s="5"/>
      <c r="P144" s="5"/>
    </row>
    <row r="145" spans="1:16" ht="45" customHeight="1">
      <c r="A145" s="9"/>
      <c r="B145" s="9"/>
      <c r="C145" s="9"/>
      <c r="D145" s="10"/>
      <c r="E145" s="12"/>
      <c r="F145" s="11"/>
      <c r="G145" s="11"/>
      <c r="H145" s="11"/>
      <c r="I145" s="9"/>
      <c r="J145" s="9"/>
      <c r="K145" s="5"/>
      <c r="L145" s="9"/>
      <c r="M145" s="19"/>
      <c r="N145" s="5"/>
      <c r="O145" s="5"/>
      <c r="P145" s="5"/>
    </row>
    <row r="146" spans="1:16" ht="45" customHeight="1">
      <c r="A146" s="9"/>
      <c r="B146" s="9"/>
      <c r="C146" s="9"/>
      <c r="D146" s="10"/>
      <c r="E146" s="12"/>
      <c r="F146" s="11"/>
      <c r="G146" s="11"/>
      <c r="H146" s="11"/>
      <c r="I146" s="9"/>
      <c r="J146" s="9"/>
      <c r="K146" s="5"/>
      <c r="L146" s="9"/>
      <c r="M146" s="19"/>
      <c r="N146" s="5"/>
      <c r="O146" s="5"/>
      <c r="P146" s="5"/>
    </row>
    <row r="147" spans="1:16" ht="45" customHeight="1">
      <c r="A147" s="9"/>
      <c r="B147" s="9"/>
      <c r="C147" s="9"/>
      <c r="D147" s="10"/>
      <c r="E147" s="12"/>
      <c r="F147" s="11"/>
      <c r="G147" s="11"/>
      <c r="H147" s="11"/>
      <c r="I147" s="9"/>
      <c r="J147" s="9"/>
      <c r="K147" s="5"/>
      <c r="L147" s="9"/>
      <c r="M147" s="19"/>
      <c r="N147" s="5"/>
      <c r="O147" s="5"/>
      <c r="P147" s="5"/>
    </row>
    <row r="148" spans="1:16" ht="45" customHeight="1">
      <c r="A148" s="9"/>
      <c r="B148" s="9"/>
      <c r="C148" s="9"/>
      <c r="D148" s="10"/>
      <c r="E148" s="12"/>
      <c r="F148" s="11"/>
      <c r="G148" s="11"/>
      <c r="H148" s="11"/>
      <c r="I148" s="9"/>
      <c r="J148" s="9"/>
      <c r="K148" s="5"/>
      <c r="L148" s="9"/>
      <c r="M148" s="19"/>
      <c r="N148" s="5"/>
      <c r="O148" s="5"/>
      <c r="P148" s="5"/>
    </row>
    <row r="149" spans="1:16" ht="45" customHeight="1">
      <c r="A149" s="9"/>
      <c r="B149" s="9"/>
      <c r="C149" s="9"/>
      <c r="D149" s="10"/>
      <c r="E149" s="12"/>
      <c r="F149" s="11"/>
      <c r="G149" s="11"/>
      <c r="H149" s="11"/>
      <c r="I149" s="9"/>
      <c r="J149" s="9"/>
      <c r="K149" s="5"/>
      <c r="L149" s="9"/>
      <c r="M149" s="19"/>
      <c r="N149" s="5"/>
      <c r="O149" s="5"/>
      <c r="P149" s="5"/>
    </row>
    <row r="150" spans="1:16" ht="45" customHeight="1">
      <c r="A150" s="9"/>
      <c r="B150" s="9"/>
      <c r="C150" s="9"/>
      <c r="D150" s="10"/>
      <c r="E150" s="12"/>
      <c r="F150" s="11"/>
      <c r="G150" s="11"/>
      <c r="H150" s="11"/>
      <c r="I150" s="9"/>
      <c r="J150" s="9"/>
      <c r="K150" s="5"/>
      <c r="L150" s="9"/>
      <c r="M150" s="19"/>
      <c r="N150" s="5"/>
      <c r="O150" s="5"/>
      <c r="P150" s="5"/>
    </row>
    <row r="151" spans="1:16" ht="45" customHeight="1">
      <c r="A151" s="9"/>
      <c r="B151" s="9"/>
      <c r="C151" s="9"/>
      <c r="D151" s="10"/>
      <c r="E151" s="12"/>
      <c r="F151" s="11"/>
      <c r="G151" s="11"/>
      <c r="H151" s="11"/>
      <c r="I151" s="9"/>
      <c r="J151" s="9"/>
      <c r="K151" s="5"/>
      <c r="L151" s="9"/>
      <c r="M151" s="19"/>
      <c r="N151" s="5"/>
      <c r="O151" s="5"/>
      <c r="P151" s="5"/>
    </row>
    <row r="152" spans="1:16" ht="45" customHeight="1">
      <c r="A152" s="9"/>
      <c r="B152" s="9"/>
      <c r="C152" s="9"/>
      <c r="D152" s="10"/>
      <c r="E152" s="12"/>
      <c r="F152" s="11"/>
      <c r="G152" s="11"/>
      <c r="H152" s="11"/>
      <c r="I152" s="9"/>
      <c r="J152" s="9"/>
      <c r="K152" s="5"/>
      <c r="L152" s="9"/>
      <c r="M152" s="19"/>
      <c r="N152" s="5"/>
      <c r="O152" s="5"/>
      <c r="P152" s="5"/>
    </row>
    <row r="153" spans="7:8" ht="45" customHeight="1">
      <c r="G153" s="11">
        <f>SUM(G4:G24)</f>
        <v>153827</v>
      </c>
      <c r="H153" s="11">
        <f>SUM(H4:H24)</f>
        <v>461481</v>
      </c>
    </row>
    <row r="154" ht="32.25" customHeight="1">
      <c r="G154" s="2"/>
    </row>
    <row r="155" spans="3:5" ht="36" customHeight="1">
      <c r="C155" s="44"/>
      <c r="D155" s="44"/>
      <c r="E155" s="9" t="s">
        <v>115</v>
      </c>
    </row>
    <row r="156" spans="3:5" ht="45" customHeight="1">
      <c r="C156" s="43" t="s">
        <v>116</v>
      </c>
      <c r="D156" s="43"/>
      <c r="E156" s="14">
        <f>H153</f>
        <v>461481</v>
      </c>
    </row>
    <row r="157" spans="3:5" ht="45" customHeight="1">
      <c r="C157" s="43" t="s">
        <v>117</v>
      </c>
      <c r="D157" s="43"/>
      <c r="E157" s="14">
        <f>E156*3</f>
        <v>1384443</v>
      </c>
    </row>
    <row r="158" spans="3:5" ht="45" customHeight="1">
      <c r="C158" s="43" t="s">
        <v>118</v>
      </c>
      <c r="D158" s="43"/>
      <c r="E158" s="14">
        <f>E156*5</f>
        <v>2307405</v>
      </c>
    </row>
    <row r="159" spans="3:5" ht="45" customHeight="1">
      <c r="C159" s="13"/>
      <c r="D159" s="13"/>
      <c r="E159" s="14"/>
    </row>
    <row r="160" spans="3:6" ht="45" customHeight="1">
      <c r="C160" s="43" t="s">
        <v>119</v>
      </c>
      <c r="D160" s="43"/>
      <c r="E160" s="43" t="s">
        <v>120</v>
      </c>
      <c r="F160" s="43"/>
    </row>
    <row r="161" spans="3:6" ht="105" customHeight="1">
      <c r="C161" s="43" t="s">
        <v>121</v>
      </c>
      <c r="D161" s="43"/>
      <c r="E161" s="43" t="s">
        <v>122</v>
      </c>
      <c r="F161" s="43"/>
    </row>
    <row r="162" ht="45" customHeight="1"/>
    <row r="163" ht="45" customHeight="1"/>
    <row r="164" ht="45" customHeight="1"/>
    <row r="165" ht="45" customHeight="1"/>
    <row r="166" ht="45" customHeight="1"/>
    <row r="167" ht="45" customHeight="1"/>
  </sheetData>
  <sheetProtection selectLockedCells="1" selectUnlockedCells="1"/>
  <mergeCells count="34">
    <mergeCell ref="A1:P1"/>
    <mergeCell ref="A2:P2"/>
    <mergeCell ref="A3:P3"/>
    <mergeCell ref="A4:B4"/>
    <mergeCell ref="A5:P5"/>
    <mergeCell ref="A8:A10"/>
    <mergeCell ref="D10:F10"/>
    <mergeCell ref="A11:A13"/>
    <mergeCell ref="D13:F13"/>
    <mergeCell ref="M8:M10"/>
    <mergeCell ref="M11:M13"/>
    <mergeCell ref="N8:N10"/>
    <mergeCell ref="O8:O10"/>
    <mergeCell ref="N11:N13"/>
    <mergeCell ref="D57:F57"/>
    <mergeCell ref="A66:M66"/>
    <mergeCell ref="M42:M45"/>
    <mergeCell ref="M54:M57"/>
    <mergeCell ref="C161:D161"/>
    <mergeCell ref="E161:F161"/>
    <mergeCell ref="C155:D155"/>
    <mergeCell ref="C156:D156"/>
    <mergeCell ref="C157:D157"/>
    <mergeCell ref="C158:D158"/>
    <mergeCell ref="O11:O13"/>
    <mergeCell ref="N42:N45"/>
    <mergeCell ref="C160:D160"/>
    <mergeCell ref="E160:F160"/>
    <mergeCell ref="A84:M84"/>
    <mergeCell ref="A90:M90"/>
    <mergeCell ref="A92:M92"/>
    <mergeCell ref="B94:D94"/>
    <mergeCell ref="D45:F45"/>
    <mergeCell ref="A54:A57"/>
  </mergeCells>
  <printOptions/>
  <pageMargins left="0.39375" right="0.39375" top="0.4722222222222222" bottom="0.4722222222222222" header="0.5118055555555555" footer="0.5118055555555555"/>
  <pageSetup horizontalDpi="300" verticalDpi="300" orientation="landscape" paperSize="8" scale="73"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mlembo</cp:lastModifiedBy>
  <dcterms:modified xsi:type="dcterms:W3CDTF">2017-05-16T13:45:43Z</dcterms:modified>
  <cp:category/>
  <cp:version/>
  <cp:contentType/>
  <cp:contentStatus/>
</cp:coreProperties>
</file>